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SÜPER PLAY OFF" sheetId="1" r:id="rId1"/>
    <sheet name="GENEL" sheetId="2" r:id="rId2"/>
  </sheets>
  <definedNames>
    <definedName name="_xlnm.Print_Area" localSheetId="0">'SÜPER PLAY OFF'!$A$1:$L$50</definedName>
  </definedNames>
  <calcPr fullCalcOnLoad="1"/>
</workbook>
</file>

<file path=xl/sharedStrings.xml><?xml version="1.0" encoding="utf-8"?>
<sst xmlns="http://schemas.openxmlformats.org/spreadsheetml/2006/main" count="182" uniqueCount="50">
  <si>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</si>
  <si>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</si>
  <si>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</si>
  <si>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</si>
  <si>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</si>
  <si>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</si>
  <si>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</si>
  <si>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</si>
  <si>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</si>
  <si>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</si>
  <si>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</si>
  <si>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</si>
  <si>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</si>
  <si>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</si>
  <si>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</si>
  <si>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</si>
  <si>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</si>
  <si>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</si>
  <si>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</si>
  <si>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</si>
  <si>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</si>
  <si>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</si>
  <si>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</si>
  <si>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</si>
  <si>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</si>
  <si>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PUAN</t>
  </si>
  <si>
    <t>EKLE</t>
  </si>
  <si>
    <t>DÜŞ</t>
  </si>
  <si>
    <t>HAFTA 6</t>
  </si>
  <si>
    <t>HAFTA 7</t>
  </si>
  <si>
    <t>HAFTA 8</t>
  </si>
  <si>
    <t>HAFTA 9</t>
  </si>
  <si>
    <t>HAFTA 10</t>
  </si>
  <si>
    <t>2023-2024 SÜPER AMATÖR PLAY OFF</t>
  </si>
  <si>
    <t>ŞÜKRANİYESPOR</t>
  </si>
  <si>
    <t>KARADENİZ GÜVENSPOR</t>
  </si>
  <si>
    <t>ALANYURTSPOR</t>
  </si>
  <si>
    <t>ORHANİYESPOR</t>
  </si>
  <si>
    <t>FETHİYE İDMAN YURDU</t>
  </si>
  <si>
    <t>İZNİKSPOR</t>
  </si>
  <si>
    <t>GGEMLİK İLÇE</t>
  </si>
  <si>
    <t>PAZAR</t>
  </si>
  <si>
    <t>15.30</t>
  </si>
  <si>
    <t>VAKIF BERA</t>
  </si>
  <si>
    <t>KURTULUŞ</t>
  </si>
  <si>
    <t>VEYSEL KARANİ</t>
  </si>
  <si>
    <t>16.00</t>
  </si>
  <si>
    <t>YENİŞEHİR</t>
  </si>
  <si>
    <t>SANAYİ</t>
  </si>
  <si>
    <t>GEMLİK İLÇE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</si>
</sst>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</numFmts>
  <fonts count="66">
    <font>
      <sz val="10"/>
      <name val="Arial Tur"/>
      <family val="2"/>
    </font>
    <font>
      <sz val="11"/>
      <name val="Calibri"/>
      <family val="2"/>
    </font>
    <font>
      <b/>
      <sz val="10"/>
      <color indexed="9"/>
      <name val="Arial Tu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sz val="8"/>
      <color indexed="9"/>
      <name val="Arial Tur"/>
      <family val="2"/>
    </font>
    <font>
      <b/>
      <i/>
      <sz val="12"/>
      <color indexed="8"/>
      <name val="Arial Black"/>
      <family val="2"/>
    </font>
    <font>
      <i/>
      <sz val="10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i/>
      <sz val="11"/>
      <color indexed="8"/>
      <name val="Calibri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 Tur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b/>
      <i/>
      <sz val="12"/>
      <color indexed="9"/>
      <name val="Arial Tur"/>
      <family val="2"/>
    </font>
    <font>
      <i/>
      <sz val="10"/>
      <color indexed="9"/>
      <name val="Arial Tur"/>
      <family val="2"/>
    </font>
    <font>
      <b/>
      <sz val="14"/>
      <color indexed="8"/>
      <name val="Arial Tur"/>
      <family val="0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sz val="10"/>
      <color theme="0"/>
      <name val="Arial Tur"/>
      <family val="2"/>
    </font>
    <font>
      <b/>
      <sz val="12"/>
      <color theme="0"/>
      <name val="Arial Tur"/>
      <family val="2"/>
    </font>
    <font>
      <b/>
      <sz val="10"/>
      <color theme="0"/>
      <name val="Arial Tur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color theme="0"/>
      <name val="Arial Tur"/>
      <family val="2"/>
    </font>
    <font>
      <sz val="11"/>
      <color theme="0"/>
      <name val="Calibri"/>
      <family val="2"/>
    </font>
    <font>
      <b/>
      <sz val="11"/>
      <color theme="0"/>
      <name val="Arial Tur"/>
      <family val="2"/>
    </font>
    <font>
      <b/>
      <i/>
      <sz val="12"/>
      <color theme="0"/>
      <name val="Arial Tur"/>
      <family val="2"/>
    </font>
    <font>
      <i/>
      <sz val="10"/>
      <color theme="0"/>
      <name val="Arial Tur"/>
      <family val="2"/>
    </font>
    <font>
      <b/>
      <sz val="10"/>
      <color theme="0"/>
      <name val="Arial Black"/>
      <family val="2"/>
    </font>
    <font>
      <b/>
      <sz val="14"/>
      <color theme="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7" borderId="6" applyNumberFormat="0" applyAlignment="0" applyProtection="0"/>
    <xf numFmtId="0" fontId="30" fillId="16" borderId="6" applyNumberFormat="0" applyAlignment="0" applyProtection="0"/>
    <xf numFmtId="0" fontId="32" fillId="17" borderId="7" applyNumberFormat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1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4" fontId="38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0" xfId="0" applyFont="1" applyFill="1" applyBorder="1" applyAlignment="1" applyProtection="1">
      <alignment horizontal="center" vertical="center"/>
      <protection locked="0"/>
    </xf>
    <xf numFmtId="0" fontId="52" fillId="25" borderId="0" xfId="0" applyFont="1" applyFill="1" applyBorder="1" applyAlignment="1" applyProtection="1">
      <alignment horizontal="center" vertical="center"/>
      <protection locked="0"/>
    </xf>
    <xf numFmtId="0" fontId="53" fillId="25" borderId="0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center" vertical="center"/>
      <protection locked="0"/>
    </xf>
    <xf numFmtId="0" fontId="1" fillId="25" borderId="10" xfId="0" applyFont="1" applyFill="1" applyBorder="1" applyAlignment="1" applyProtection="1">
      <alignment horizontal="center" vertical="center"/>
      <protection hidden="1" locked="0"/>
    </xf>
    <xf numFmtId="0" fontId="54" fillId="24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16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29" fillId="25" borderId="11" xfId="0" applyFont="1" applyFill="1" applyBorder="1" applyAlignment="1" applyProtection="1">
      <alignment horizontal="center" vertical="center"/>
      <protection locked="0"/>
    </xf>
    <xf numFmtId="0" fontId="43" fillId="25" borderId="12" xfId="0" applyFont="1" applyFill="1" applyBorder="1" applyAlignment="1" applyProtection="1">
      <alignment horizontal="center" vertical="center"/>
      <protection locked="0"/>
    </xf>
    <xf numFmtId="0" fontId="29" fillId="25" borderId="12" xfId="0" applyFont="1" applyFill="1" applyBorder="1" applyAlignment="1" applyProtection="1">
      <alignment horizontal="center" vertical="center"/>
      <protection locked="0"/>
    </xf>
    <xf numFmtId="0" fontId="29" fillId="25" borderId="13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1" fillId="24" borderId="14" xfId="0" applyFont="1" applyFill="1" applyBorder="1" applyAlignment="1" applyProtection="1">
      <alignment horizontal="center" vertical="center"/>
      <protection hidden="1"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24" borderId="16" xfId="0" applyFont="1" applyFill="1" applyBorder="1" applyAlignment="1" applyProtection="1">
      <alignment horizontal="center" vertical="center"/>
      <protection locked="0"/>
    </xf>
    <xf numFmtId="0" fontId="1" fillId="24" borderId="10" xfId="37" applyFont="1" applyFill="1" applyBorder="1" applyAlignment="1" applyProtection="1">
      <alignment vertical="center"/>
      <protection hidden="1" locked="0"/>
    </xf>
    <xf numFmtId="0" fontId="54" fillId="25" borderId="0" xfId="0" applyFont="1" applyFill="1" applyBorder="1" applyAlignment="1" applyProtection="1">
      <alignment horizontal="center" vertical="center"/>
      <protection locked="0"/>
    </xf>
    <xf numFmtId="0" fontId="56" fillId="25" borderId="0" xfId="0" applyFont="1" applyFill="1" applyBorder="1" applyAlignment="1" applyProtection="1">
      <alignment horizontal="center" vertical="center"/>
      <protection hidden="1"/>
    </xf>
    <xf numFmtId="0" fontId="57" fillId="25" borderId="0" xfId="0" applyFont="1" applyFill="1" applyBorder="1" applyAlignment="1" applyProtection="1">
      <alignment horizontal="center" vertical="center"/>
      <protection locked="0"/>
    </xf>
    <xf numFmtId="0" fontId="58" fillId="25" borderId="0" xfId="0" applyFont="1" applyFill="1" applyBorder="1" applyAlignment="1" applyProtection="1">
      <alignment horizontal="left" vertical="center"/>
      <protection locked="0"/>
    </xf>
    <xf numFmtId="0" fontId="55" fillId="25" borderId="0" xfId="0" applyFont="1" applyFill="1" applyBorder="1" applyAlignment="1" applyProtection="1">
      <alignment horizontal="center" vertical="center"/>
      <protection locked="0"/>
    </xf>
    <xf numFmtId="0" fontId="59" fillId="24" borderId="0" xfId="0" applyFont="1" applyFill="1" applyBorder="1" applyAlignment="1" applyProtection="1">
      <alignment horizontal="center" vertical="center"/>
      <protection locked="0"/>
    </xf>
    <xf numFmtId="0" fontId="60" fillId="25" borderId="0" xfId="0" applyFont="1" applyFill="1" applyBorder="1" applyAlignment="1" applyProtection="1">
      <alignment horizontal="center" vertical="center"/>
      <protection locked="0"/>
    </xf>
    <xf numFmtId="0" fontId="60" fillId="24" borderId="0" xfId="37" applyFont="1" applyFill="1" applyBorder="1" applyAlignment="1" applyProtection="1">
      <alignment vertical="center"/>
      <protection hidden="1" locked="0"/>
    </xf>
    <xf numFmtId="0" fontId="60" fillId="25" borderId="0" xfId="0" applyFont="1" applyFill="1" applyBorder="1" applyAlignment="1" applyProtection="1">
      <alignment horizontal="center" vertical="center"/>
      <protection hidden="1"/>
    </xf>
    <xf numFmtId="0" fontId="61" fillId="24" borderId="0" xfId="0" applyFont="1" applyFill="1" applyBorder="1" applyAlignment="1" applyProtection="1">
      <alignment horizontal="center" vertical="center"/>
      <protection locked="0"/>
    </xf>
    <xf numFmtId="0" fontId="56" fillId="25" borderId="0" xfId="0" applyFont="1" applyFill="1" applyBorder="1" applyAlignment="1" applyProtection="1">
      <alignment horizontal="center" vertical="center"/>
      <protection locked="0"/>
    </xf>
    <xf numFmtId="0" fontId="53" fillId="25" borderId="0" xfId="0" applyFont="1" applyFill="1" applyBorder="1" applyAlignment="1" applyProtection="1">
      <alignment horizontal="left" vertical="center"/>
      <protection hidden="1"/>
    </xf>
    <xf numFmtId="0" fontId="62" fillId="25" borderId="0" xfId="0" applyFont="1" applyFill="1" applyBorder="1" applyAlignment="1" applyProtection="1">
      <alignment horizontal="center"/>
      <protection locked="0"/>
    </xf>
    <xf numFmtId="0" fontId="63" fillId="25" borderId="0" xfId="0" applyFont="1" applyFill="1" applyBorder="1" applyAlignment="1" applyProtection="1">
      <alignment horizontal="center"/>
      <protection locked="0"/>
    </xf>
    <xf numFmtId="0" fontId="56" fillId="25" borderId="0" xfId="0" applyFont="1" applyFill="1" applyBorder="1" applyAlignment="1" applyProtection="1">
      <alignment horizontal="center" vertical="center"/>
      <protection locked="0"/>
    </xf>
    <xf numFmtId="0" fontId="64" fillId="25" borderId="0" xfId="0" applyFont="1" applyFill="1" applyBorder="1" applyAlignment="1" applyProtection="1">
      <alignment horizontal="center" vertical="center"/>
      <protection locked="0"/>
    </xf>
    <xf numFmtId="0" fontId="52" fillId="25" borderId="0" xfId="0" applyFont="1" applyFill="1" applyBorder="1" applyAlignment="1" applyProtection="1">
      <alignment horizontal="center" vertical="center" wrapText="1"/>
      <protection locked="0"/>
    </xf>
    <xf numFmtId="0" fontId="65" fillId="25" borderId="17" xfId="0" applyFont="1" applyFill="1" applyBorder="1" applyAlignment="1" applyProtection="1">
      <alignment horizontal="center" vertical="center"/>
      <protection locked="0"/>
    </xf>
    <xf numFmtId="0" fontId="38" fillId="26" borderId="10" xfId="0" applyFont="1" applyFill="1" applyBorder="1" applyAlignment="1" applyProtection="1">
      <alignment horizontal="left" vertical="center"/>
      <protection hidden="1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26" borderId="18" xfId="0" applyFont="1" applyFill="1" applyBorder="1" applyAlignment="1" applyProtection="1">
      <alignment horizontal="center" vertical="center"/>
      <protection locked="0"/>
    </xf>
    <xf numFmtId="0" fontId="12" fillId="26" borderId="19" xfId="0" applyFont="1" applyFill="1" applyBorder="1" applyAlignment="1" applyProtection="1">
      <alignment horizontal="center" vertical="center"/>
      <protection locked="0"/>
    </xf>
    <xf numFmtId="0" fontId="12" fillId="26" borderId="20" xfId="0" applyFont="1" applyFill="1" applyBorder="1" applyAlignment="1" applyProtection="1">
      <alignment horizontal="center" vertical="center"/>
      <protection locked="0"/>
    </xf>
    <xf numFmtId="0" fontId="13" fillId="4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4" fillId="26" borderId="18" xfId="0" applyFont="1" applyFill="1" applyBorder="1" applyAlignment="1" applyProtection="1">
      <alignment horizontal="center" vertical="center"/>
      <protection locked="0"/>
    </xf>
    <xf numFmtId="0" fontId="35" fillId="26" borderId="19" xfId="0" applyFont="1" applyFill="1" applyBorder="1" applyAlignment="1" applyProtection="1">
      <alignment horizontal="center" vertical="center"/>
      <protection locked="0"/>
    </xf>
    <xf numFmtId="0" fontId="35" fillId="26" borderId="20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36" fillId="26" borderId="18" xfId="0" applyFont="1" applyFill="1" applyBorder="1" applyAlignment="1" applyProtection="1">
      <alignment horizontal="center" vertical="center"/>
      <protection locked="0"/>
    </xf>
    <xf numFmtId="0" fontId="37" fillId="26" borderId="19" xfId="0" applyFont="1" applyFill="1" applyBorder="1" applyAlignment="1" applyProtection="1">
      <alignment horizontal="center" vertical="center"/>
      <protection locked="0"/>
    </xf>
    <xf numFmtId="0" fontId="37" fillId="26" borderId="20" xfId="0" applyFont="1" applyFill="1" applyBorder="1" applyAlignment="1" applyProtection="1">
      <alignment horizontal="center" vertical="center"/>
      <protection locked="0"/>
    </xf>
    <xf numFmtId="0" fontId="38" fillId="0" borderId="22" xfId="0" applyFont="1" applyFill="1" applyBorder="1" applyAlignment="1" applyProtection="1">
      <alignment horizontal="left" vertical="center"/>
      <protection locked="0"/>
    </xf>
    <xf numFmtId="0" fontId="38" fillId="0" borderId="23" xfId="0" applyFont="1" applyFill="1" applyBorder="1" applyAlignment="1" applyProtection="1">
      <alignment horizontal="left" vertical="center"/>
      <protection locked="0"/>
    </xf>
    <xf numFmtId="0" fontId="38" fillId="0" borderId="24" xfId="0" applyFont="1" applyFill="1" applyBorder="1" applyAlignment="1" applyProtection="1">
      <alignment horizontal="left" vertical="center"/>
      <protection locked="0"/>
    </xf>
    <xf numFmtId="0" fontId="38" fillId="0" borderId="25" xfId="0" applyFont="1" applyFill="1" applyBorder="1" applyAlignment="1" applyProtection="1">
      <alignment horizontal="left" vertical="center"/>
      <protection locked="0"/>
    </xf>
    <xf numFmtId="0" fontId="1" fillId="25" borderId="26" xfId="0" applyFont="1" applyFill="1" applyBorder="1" applyAlignment="1" applyProtection="1">
      <alignment horizontal="center" vertical="center"/>
      <protection locked="0"/>
    </xf>
    <xf numFmtId="0" fontId="1" fillId="24" borderId="27" xfId="37" applyFont="1" applyFill="1" applyBorder="1" applyAlignment="1" applyProtection="1">
      <alignment vertical="center"/>
      <protection hidden="1" locked="0"/>
    </xf>
    <xf numFmtId="0" fontId="1" fillId="25" borderId="27" xfId="0" applyFont="1" applyFill="1" applyBorder="1" applyAlignment="1" applyProtection="1">
      <alignment horizontal="center" vertical="center"/>
      <protection hidden="1" locked="0"/>
    </xf>
    <xf numFmtId="0" fontId="1" fillId="25" borderId="28" xfId="0" applyFont="1" applyFill="1" applyBorder="1" applyAlignment="1" applyProtection="1">
      <alignment horizontal="center" vertical="center"/>
      <protection hidden="1" locked="0"/>
    </xf>
    <xf numFmtId="0" fontId="1" fillId="25" borderId="29" xfId="0" applyFont="1" applyFill="1" applyBorder="1" applyAlignment="1" applyProtection="1">
      <alignment horizontal="center" vertical="center"/>
      <protection locked="0"/>
    </xf>
    <xf numFmtId="0" fontId="1" fillId="25" borderId="14" xfId="0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304800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381000</xdr:colOff>
      <xdr:row>6</xdr:row>
      <xdr:rowOff>76200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981325" y="1047750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85"/>
  <sheetViews>
    <sheetView tabSelected="1" workbookViewId="0" topLeftCell="A4">
      <selection activeCell="A9" sqref="A9:J9"/>
    </sheetView>
  </sheetViews>
  <sheetFormatPr defaultColWidth="0" defaultRowHeight="12.75" zeroHeight="1"/>
  <cols>
    <col min="1" max="1" width="11.875" style="22" customWidth="1"/>
    <col min="2" max="2" width="22.25390625" style="22" bestFit="1" customWidth="1"/>
    <col min="3" max="3" width="10.125" style="22" bestFit="1" customWidth="1"/>
    <col min="4" max="4" width="9.125" style="22" customWidth="1"/>
    <col min="5" max="5" width="11.625" style="22" bestFit="1" customWidth="1"/>
    <col min="6" max="10" width="9.125" style="22" customWidth="1"/>
    <col min="11" max="12" width="6.625" style="23" customWidth="1"/>
    <col min="13" max="16384" width="0" style="23" hidden="1" customWidth="1"/>
  </cols>
  <sheetData>
    <row r="1" spans="1:12" s="1" customFormat="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5"/>
      <c r="L1" s="5"/>
    </row>
    <row r="2" spans="1:12" s="1" customFormat="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5"/>
      <c r="L2" s="5"/>
    </row>
    <row r="3" spans="1:12" s="1" customFormat="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5"/>
      <c r="L3" s="5"/>
    </row>
    <row r="4" spans="1:12" s="1" customFormat="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5"/>
      <c r="L4" s="5"/>
    </row>
    <row r="5" spans="1:12" s="1" customFormat="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5"/>
      <c r="L5" s="5"/>
    </row>
    <row r="6" spans="1:12" s="1" customFormat="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5"/>
      <c r="L6" s="5"/>
    </row>
    <row r="7" spans="1:12" s="1" customFormat="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5"/>
      <c r="L7" s="5"/>
    </row>
    <row r="8" spans="1:12" s="1" customFormat="1" ht="63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5"/>
      <c r="L8" s="5"/>
    </row>
    <row r="9" spans="1:12" s="1" customFormat="1" ht="27.75" customHeight="1">
      <c r="A9" s="65" t="s">
        <v>33</v>
      </c>
      <c r="B9" s="66"/>
      <c r="C9" s="66"/>
      <c r="D9" s="66"/>
      <c r="E9" s="66"/>
      <c r="F9" s="66"/>
      <c r="G9" s="66"/>
      <c r="H9" s="66"/>
      <c r="I9" s="66"/>
      <c r="J9" s="67"/>
      <c r="K9" s="5"/>
      <c r="L9" s="5"/>
    </row>
    <row r="10" s="7" customFormat="1" ht="12.75"/>
    <row r="11" spans="1:13" s="1" customFormat="1" ht="16.5" customHeight="1">
      <c r="A11" s="68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70"/>
      <c r="M11" s="12"/>
    </row>
    <row r="12" spans="1:12" s="1" customFormat="1" ht="15.75">
      <c r="A12" s="8" t="s">
        <v>1</v>
      </c>
      <c r="B12" s="9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0" t="s">
        <v>10</v>
      </c>
      <c r="K12" s="4"/>
      <c r="L12" s="4"/>
    </row>
    <row r="13" spans="1:16" s="1" customFormat="1" ht="26.25" customHeight="1">
      <c r="A13" s="19">
        <v>1</v>
      </c>
      <c r="B13" s="37" t="s">
        <v>38</v>
      </c>
      <c r="C13" s="20">
        <v>5</v>
      </c>
      <c r="D13" s="20">
        <v>3</v>
      </c>
      <c r="E13" s="20">
        <v>2</v>
      </c>
      <c r="F13" s="20">
        <v>0</v>
      </c>
      <c r="G13" s="20">
        <v>10</v>
      </c>
      <c r="H13" s="20">
        <v>4</v>
      </c>
      <c r="I13" s="20">
        <v>11</v>
      </c>
      <c r="J13" s="20">
        <v>6</v>
      </c>
      <c r="K13" s="6"/>
      <c r="L13" s="6"/>
      <c r="M13" s="2"/>
      <c r="N13" s="2"/>
      <c r="O13" s="2"/>
      <c r="P13" s="2"/>
    </row>
    <row r="14" spans="1:16" s="1" customFormat="1" ht="26.25" customHeight="1">
      <c r="A14" s="19">
        <v>2</v>
      </c>
      <c r="B14" s="37" t="s">
        <v>39</v>
      </c>
      <c r="C14" s="20">
        <v>5</v>
      </c>
      <c r="D14" s="20">
        <v>2</v>
      </c>
      <c r="E14" s="20">
        <v>3</v>
      </c>
      <c r="F14" s="20">
        <v>0</v>
      </c>
      <c r="G14" s="20">
        <v>9</v>
      </c>
      <c r="H14" s="20">
        <v>2</v>
      </c>
      <c r="I14" s="20">
        <v>9</v>
      </c>
      <c r="J14" s="20">
        <v>7</v>
      </c>
      <c r="K14" s="6"/>
      <c r="L14" s="6"/>
      <c r="M14" s="13"/>
      <c r="N14" s="13"/>
      <c r="O14" s="14"/>
      <c r="P14" s="13"/>
    </row>
    <row r="15" spans="1:16" s="1" customFormat="1" ht="26.25" customHeight="1">
      <c r="A15" s="19">
        <v>3</v>
      </c>
      <c r="B15" s="37" t="s">
        <v>37</v>
      </c>
      <c r="C15" s="20">
        <v>5</v>
      </c>
      <c r="D15" s="20">
        <v>2</v>
      </c>
      <c r="E15" s="20">
        <v>2</v>
      </c>
      <c r="F15" s="20">
        <v>1</v>
      </c>
      <c r="G15" s="20">
        <v>7</v>
      </c>
      <c r="H15" s="20">
        <v>7</v>
      </c>
      <c r="I15" s="20">
        <v>8</v>
      </c>
      <c r="J15" s="20">
        <v>0</v>
      </c>
      <c r="K15" s="6"/>
      <c r="L15" s="6"/>
      <c r="M15" s="2"/>
      <c r="N15" s="2"/>
      <c r="O15" s="2"/>
      <c r="P15" s="2"/>
    </row>
    <row r="16" spans="1:12" s="1" customFormat="1" ht="26.25" customHeight="1">
      <c r="A16" s="19">
        <v>4</v>
      </c>
      <c r="B16" s="37" t="s">
        <v>35</v>
      </c>
      <c r="C16" s="20">
        <v>5</v>
      </c>
      <c r="D16" s="20">
        <v>1</v>
      </c>
      <c r="E16" s="20">
        <v>3</v>
      </c>
      <c r="F16" s="20">
        <v>1</v>
      </c>
      <c r="G16" s="20">
        <v>5</v>
      </c>
      <c r="H16" s="20">
        <v>5</v>
      </c>
      <c r="I16" s="20">
        <v>6</v>
      </c>
      <c r="J16" s="20">
        <v>0</v>
      </c>
      <c r="K16" s="6"/>
      <c r="L16" s="6"/>
    </row>
    <row r="17" spans="1:12" s="1" customFormat="1" ht="26.25" customHeight="1">
      <c r="A17" s="19">
        <v>5</v>
      </c>
      <c r="B17" s="37" t="s">
        <v>34</v>
      </c>
      <c r="C17" s="20">
        <v>5</v>
      </c>
      <c r="D17" s="20">
        <v>1</v>
      </c>
      <c r="E17" s="20">
        <v>0</v>
      </c>
      <c r="F17" s="20">
        <v>4</v>
      </c>
      <c r="G17" s="20">
        <v>5</v>
      </c>
      <c r="H17" s="20">
        <v>12</v>
      </c>
      <c r="I17" s="20">
        <v>3</v>
      </c>
      <c r="J17" s="20">
        <v>-7</v>
      </c>
      <c r="K17" s="6"/>
      <c r="L17" s="6"/>
    </row>
    <row r="18" spans="1:12" s="1" customFormat="1" ht="26.25" customHeight="1">
      <c r="A18" s="19">
        <v>6</v>
      </c>
      <c r="B18" s="37" t="s">
        <v>36</v>
      </c>
      <c r="C18" s="20">
        <v>5</v>
      </c>
      <c r="D18" s="20">
        <v>0</v>
      </c>
      <c r="E18" s="20">
        <v>2</v>
      </c>
      <c r="F18" s="20">
        <v>3</v>
      </c>
      <c r="G18" s="20">
        <v>6</v>
      </c>
      <c r="H18" s="20">
        <v>12</v>
      </c>
      <c r="I18" s="20">
        <v>2</v>
      </c>
      <c r="J18" s="20">
        <v>-6</v>
      </c>
      <c r="K18" s="6"/>
      <c r="L18" s="6"/>
    </row>
    <row r="19" spans="1:12" s="1" customFormat="1" ht="15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6"/>
      <c r="L19" s="6"/>
    </row>
    <row r="20" spans="1:12" s="1" customFormat="1" ht="15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6"/>
      <c r="L20" s="6"/>
    </row>
    <row r="21" spans="1:12" s="1" customFormat="1" ht="15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6"/>
      <c r="L21" s="6"/>
    </row>
    <row r="22" spans="1:12" s="1" customFormat="1" ht="15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6"/>
      <c r="L22" s="6"/>
    </row>
    <row r="23" spans="1:12" s="1" customFormat="1" ht="15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6"/>
      <c r="L23" s="6"/>
    </row>
    <row r="24" spans="1:12" s="3" customFormat="1" ht="18.75" customHeight="1">
      <c r="A24" s="60" t="s">
        <v>11</v>
      </c>
      <c r="B24" s="61"/>
      <c r="C24" s="61"/>
      <c r="D24" s="61"/>
      <c r="E24" s="61"/>
      <c r="F24" s="61"/>
      <c r="G24" s="61"/>
      <c r="H24" s="61"/>
      <c r="I24" s="61"/>
      <c r="J24" s="62"/>
      <c r="K24" s="6"/>
      <c r="L24" s="6"/>
    </row>
    <row r="25" spans="1:12" s="3" customFormat="1" ht="18.75" customHeight="1">
      <c r="A25" s="63" t="s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5"/>
      <c r="L25" s="5"/>
    </row>
    <row r="26" spans="1:12" s="3" customFormat="1" ht="12.75" customHeight="1">
      <c r="A26" s="11" t="s">
        <v>13</v>
      </c>
      <c r="B26" s="11" t="s">
        <v>14</v>
      </c>
      <c r="C26" s="11" t="s">
        <v>15</v>
      </c>
      <c r="D26" s="11" t="s">
        <v>16</v>
      </c>
      <c r="E26" s="58" t="s">
        <v>17</v>
      </c>
      <c r="F26" s="58"/>
      <c r="G26" s="58" t="s">
        <v>18</v>
      </c>
      <c r="H26" s="58"/>
      <c r="I26" s="58" t="s">
        <v>19</v>
      </c>
      <c r="J26" s="58"/>
      <c r="K26" s="5"/>
      <c r="L26" s="5"/>
    </row>
    <row r="27" spans="1:12" s="3" customFormat="1" ht="18.75" customHeight="1">
      <c r="A27" s="15">
        <v>45389</v>
      </c>
      <c r="B27" s="16" t="s">
        <v>40</v>
      </c>
      <c r="C27" s="15" t="s">
        <v>41</v>
      </c>
      <c r="D27" s="16" t="s">
        <v>42</v>
      </c>
      <c r="E27" s="56" t="str">
        <f>B84</f>
        <v>İZNİKSPOR</v>
      </c>
      <c r="F27" s="56"/>
      <c r="G27" s="56" t="str">
        <f>B79</f>
        <v>ŞÜKRANİYESPOR</v>
      </c>
      <c r="H27" s="56"/>
      <c r="I27" s="16">
        <v>4</v>
      </c>
      <c r="J27" s="16">
        <v>0</v>
      </c>
      <c r="K27" s="5"/>
      <c r="L27" s="5"/>
    </row>
    <row r="28" spans="1:12" s="3" customFormat="1" ht="18.75" customHeight="1">
      <c r="A28" s="15">
        <v>45389</v>
      </c>
      <c r="B28" s="16" t="s">
        <v>43</v>
      </c>
      <c r="C28" s="15" t="s">
        <v>41</v>
      </c>
      <c r="D28" s="16" t="s">
        <v>42</v>
      </c>
      <c r="E28" s="56" t="str">
        <f>B83</f>
        <v>FETHİYE İDMAN YURDU</v>
      </c>
      <c r="F28" s="56"/>
      <c r="G28" s="56" t="str">
        <f>B80</f>
        <v>KARADENİZ GÜVENSPOR</v>
      </c>
      <c r="H28" s="56"/>
      <c r="I28" s="16">
        <v>0</v>
      </c>
      <c r="J28" s="16">
        <v>0</v>
      </c>
      <c r="K28" s="5"/>
      <c r="L28" s="5"/>
    </row>
    <row r="29" spans="1:12" s="3" customFormat="1" ht="18.75" customHeight="1">
      <c r="A29" s="15">
        <v>45389</v>
      </c>
      <c r="B29" s="16" t="s">
        <v>44</v>
      </c>
      <c r="C29" s="15" t="s">
        <v>41</v>
      </c>
      <c r="D29" s="16" t="s">
        <v>42</v>
      </c>
      <c r="E29" s="56" t="str">
        <f>B81</f>
        <v>ALANYURTSPOR</v>
      </c>
      <c r="F29" s="56"/>
      <c r="G29" s="56" t="str">
        <f>B82</f>
        <v>ORHANİYESPOR</v>
      </c>
      <c r="H29" s="56"/>
      <c r="I29" s="16">
        <v>1</v>
      </c>
      <c r="J29" s="16">
        <v>1</v>
      </c>
      <c r="K29" s="5"/>
      <c r="L29" s="5"/>
    </row>
    <row r="30" spans="1:12" s="3" customFormat="1" ht="18.75" customHeight="1">
      <c r="A30" s="57" t="s">
        <v>20</v>
      </c>
      <c r="B30" s="57"/>
      <c r="C30" s="57"/>
      <c r="D30" s="57"/>
      <c r="E30" s="57"/>
      <c r="F30" s="57"/>
      <c r="G30" s="57"/>
      <c r="H30" s="57"/>
      <c r="I30" s="57"/>
      <c r="J30" s="57"/>
      <c r="K30" s="5"/>
      <c r="L30" s="5"/>
    </row>
    <row r="31" spans="1:12" s="3" customFormat="1" ht="12.75" customHeight="1">
      <c r="A31" s="11" t="s">
        <v>13</v>
      </c>
      <c r="B31" s="11" t="s">
        <v>14</v>
      </c>
      <c r="C31" s="11" t="s">
        <v>15</v>
      </c>
      <c r="D31" s="11" t="s">
        <v>16</v>
      </c>
      <c r="E31" s="58" t="s">
        <v>17</v>
      </c>
      <c r="F31" s="58"/>
      <c r="G31" s="58" t="s">
        <v>18</v>
      </c>
      <c r="H31" s="58"/>
      <c r="I31" s="58" t="s">
        <v>19</v>
      </c>
      <c r="J31" s="58"/>
      <c r="K31" s="5"/>
      <c r="L31" s="5"/>
    </row>
    <row r="32" spans="1:12" s="3" customFormat="1" ht="18.75" customHeight="1">
      <c r="A32" s="15">
        <v>45396</v>
      </c>
      <c r="B32" s="16" t="s">
        <v>45</v>
      </c>
      <c r="C32" s="16" t="s">
        <v>41</v>
      </c>
      <c r="D32" s="16" t="s">
        <v>46</v>
      </c>
      <c r="E32" s="56" t="str">
        <f>G27</f>
        <v>ŞÜKRANİYESPOR</v>
      </c>
      <c r="F32" s="56"/>
      <c r="G32" s="56" t="str">
        <f>E28</f>
        <v>FETHİYE İDMAN YURDU</v>
      </c>
      <c r="H32" s="56"/>
      <c r="I32" s="16">
        <v>0</v>
      </c>
      <c r="J32" s="16">
        <v>1</v>
      </c>
      <c r="K32" s="5"/>
      <c r="L32" s="5"/>
    </row>
    <row r="33" spans="1:12" s="3" customFormat="1" ht="18.75" customHeight="1">
      <c r="A33" s="15">
        <v>45396</v>
      </c>
      <c r="B33" s="16" t="s">
        <v>47</v>
      </c>
      <c r="C33" s="16" t="s">
        <v>41</v>
      </c>
      <c r="D33" s="16" t="s">
        <v>46</v>
      </c>
      <c r="E33" s="56" t="str">
        <f>G29</f>
        <v>ORHANİYESPOR</v>
      </c>
      <c r="F33" s="56"/>
      <c r="G33" s="56" t="str">
        <f>E27</f>
        <v>İZNİKSPOR</v>
      </c>
      <c r="H33" s="56"/>
      <c r="I33" s="16">
        <v>0</v>
      </c>
      <c r="J33" s="16">
        <v>0</v>
      </c>
      <c r="K33" s="5"/>
      <c r="L33" s="5"/>
    </row>
    <row r="34" spans="1:12" s="3" customFormat="1" ht="18.75" customHeight="1">
      <c r="A34" s="15">
        <v>45396</v>
      </c>
      <c r="B34" s="16" t="s">
        <v>48</v>
      </c>
      <c r="C34" s="16" t="s">
        <v>41</v>
      </c>
      <c r="D34" s="16" t="s">
        <v>46</v>
      </c>
      <c r="E34" s="56" t="str">
        <f>G28</f>
        <v>KARADENİZ GÜVENSPOR</v>
      </c>
      <c r="F34" s="56"/>
      <c r="G34" s="56" t="str">
        <f>E29</f>
        <v>ALANYURTSPOR</v>
      </c>
      <c r="H34" s="56"/>
      <c r="I34" s="16">
        <v>2</v>
      </c>
      <c r="J34" s="16">
        <v>2</v>
      </c>
      <c r="K34" s="5"/>
      <c r="L34" s="5"/>
    </row>
    <row r="35" spans="1:12" s="3" customFormat="1" ht="18.75" customHeight="1">
      <c r="A35" s="57" t="s">
        <v>21</v>
      </c>
      <c r="B35" s="57"/>
      <c r="C35" s="57"/>
      <c r="D35" s="57"/>
      <c r="E35" s="57"/>
      <c r="F35" s="57"/>
      <c r="G35" s="57"/>
      <c r="H35" s="57"/>
      <c r="I35" s="57"/>
      <c r="J35" s="57"/>
      <c r="K35" s="5"/>
      <c r="L35" s="5"/>
    </row>
    <row r="36" spans="1:12" s="3" customFormat="1" ht="12.75" customHeight="1">
      <c r="A36" s="11" t="s">
        <v>13</v>
      </c>
      <c r="B36" s="11" t="s">
        <v>14</v>
      </c>
      <c r="C36" s="11" t="s">
        <v>15</v>
      </c>
      <c r="D36" s="11" t="s">
        <v>16</v>
      </c>
      <c r="E36" s="58" t="s">
        <v>17</v>
      </c>
      <c r="F36" s="58"/>
      <c r="G36" s="58" t="s">
        <v>18</v>
      </c>
      <c r="H36" s="58"/>
      <c r="I36" s="58" t="s">
        <v>19</v>
      </c>
      <c r="J36" s="58"/>
      <c r="K36" s="5"/>
      <c r="L36" s="5"/>
    </row>
    <row r="37" spans="1:12" s="3" customFormat="1" ht="18.75" customHeight="1">
      <c r="A37" s="15">
        <v>45403</v>
      </c>
      <c r="B37" s="16" t="s">
        <v>45</v>
      </c>
      <c r="C37" s="16" t="s">
        <v>41</v>
      </c>
      <c r="D37" s="16" t="s">
        <v>46</v>
      </c>
      <c r="E37" s="56" t="str">
        <f>E32</f>
        <v>ŞÜKRANİYESPOR</v>
      </c>
      <c r="F37" s="56"/>
      <c r="G37" s="56" t="str">
        <f>E33</f>
        <v>ORHANİYESPOR</v>
      </c>
      <c r="H37" s="56"/>
      <c r="I37" s="16">
        <v>0</v>
      </c>
      <c r="J37" s="16">
        <v>3</v>
      </c>
      <c r="K37" s="5"/>
      <c r="L37" s="5"/>
    </row>
    <row r="38" spans="1:12" s="3" customFormat="1" ht="18.75" customHeight="1">
      <c r="A38" s="15">
        <v>45403</v>
      </c>
      <c r="B38" s="16" t="s">
        <v>43</v>
      </c>
      <c r="C38" s="16" t="s">
        <v>41</v>
      </c>
      <c r="D38" s="16" t="s">
        <v>46</v>
      </c>
      <c r="E38" s="56" t="str">
        <f>G32</f>
        <v>FETHİYE İDMAN YURDU</v>
      </c>
      <c r="F38" s="56"/>
      <c r="G38" s="56" t="str">
        <f>G34</f>
        <v>ALANYURTSPOR</v>
      </c>
      <c r="H38" s="56"/>
      <c r="I38" s="16">
        <v>2</v>
      </c>
      <c r="J38" s="16">
        <v>1</v>
      </c>
      <c r="K38" s="5"/>
      <c r="L38" s="5"/>
    </row>
    <row r="39" spans="1:12" s="3" customFormat="1" ht="18.75" customHeight="1">
      <c r="A39" s="15">
        <v>45403</v>
      </c>
      <c r="B39" s="16" t="s">
        <v>47</v>
      </c>
      <c r="C39" s="16" t="s">
        <v>41</v>
      </c>
      <c r="D39" s="16" t="s">
        <v>46</v>
      </c>
      <c r="E39" s="56" t="str">
        <f>G33</f>
        <v>İZNİKSPOR</v>
      </c>
      <c r="F39" s="56"/>
      <c r="G39" s="56" t="str">
        <f>E34</f>
        <v>KARADENİZ GÜVENSPOR</v>
      </c>
      <c r="H39" s="56"/>
      <c r="I39" s="16">
        <v>0</v>
      </c>
      <c r="J39" s="16">
        <v>0</v>
      </c>
      <c r="K39" s="5"/>
      <c r="L39" s="5"/>
    </row>
    <row r="40" spans="1:12" s="3" customFormat="1" ht="18.75" customHeight="1">
      <c r="A40" s="57" t="s">
        <v>23</v>
      </c>
      <c r="B40" s="57"/>
      <c r="C40" s="57"/>
      <c r="D40" s="57"/>
      <c r="E40" s="57"/>
      <c r="F40" s="57"/>
      <c r="G40" s="57"/>
      <c r="H40" s="57"/>
      <c r="I40" s="57"/>
      <c r="J40" s="57"/>
      <c r="K40" s="5"/>
      <c r="L40" s="5"/>
    </row>
    <row r="41" spans="1:12" s="3" customFormat="1" ht="12.75" customHeight="1">
      <c r="A41" s="11" t="s">
        <v>13</v>
      </c>
      <c r="B41" s="11" t="s">
        <v>14</v>
      </c>
      <c r="C41" s="11" t="s">
        <v>15</v>
      </c>
      <c r="D41" s="11" t="s">
        <v>16</v>
      </c>
      <c r="E41" s="58" t="s">
        <v>17</v>
      </c>
      <c r="F41" s="58"/>
      <c r="G41" s="58" t="s">
        <v>18</v>
      </c>
      <c r="H41" s="58"/>
      <c r="I41" s="58" t="s">
        <v>19</v>
      </c>
      <c r="J41" s="58"/>
      <c r="K41" s="5"/>
      <c r="L41" s="5"/>
    </row>
    <row r="42" spans="1:12" s="3" customFormat="1" ht="18.75" customHeight="1">
      <c r="A42" s="15">
        <v>45410</v>
      </c>
      <c r="B42" s="16" t="s">
        <v>45</v>
      </c>
      <c r="C42" s="16" t="s">
        <v>41</v>
      </c>
      <c r="D42" s="16" t="s">
        <v>46</v>
      </c>
      <c r="E42" s="56" t="str">
        <f>G38</f>
        <v>ALANYURTSPOR</v>
      </c>
      <c r="F42" s="56"/>
      <c r="G42" s="56" t="str">
        <f>E37</f>
        <v>ŞÜKRANİYESPOR</v>
      </c>
      <c r="H42" s="56"/>
      <c r="I42" s="16">
        <v>2</v>
      </c>
      <c r="J42" s="16">
        <v>4</v>
      </c>
      <c r="K42" s="5"/>
      <c r="L42" s="5"/>
    </row>
    <row r="43" spans="1:12" s="3" customFormat="1" ht="18.75" customHeight="1">
      <c r="A43" s="15">
        <v>45410</v>
      </c>
      <c r="B43" s="16" t="s">
        <v>48</v>
      </c>
      <c r="C43" s="16" t="s">
        <v>41</v>
      </c>
      <c r="D43" s="16" t="s">
        <v>46</v>
      </c>
      <c r="E43" s="56" t="str">
        <f>G39</f>
        <v>KARADENİZ GÜVENSPOR</v>
      </c>
      <c r="F43" s="56"/>
      <c r="G43" s="56" t="str">
        <f>G37</f>
        <v>ORHANİYESPOR</v>
      </c>
      <c r="H43" s="56"/>
      <c r="I43" s="16">
        <v>1</v>
      </c>
      <c r="J43" s="16">
        <v>2</v>
      </c>
      <c r="K43" s="5"/>
      <c r="L43" s="5"/>
    </row>
    <row r="44" spans="1:12" s="3" customFormat="1" ht="18.75" customHeight="1">
      <c r="A44" s="15">
        <v>45410</v>
      </c>
      <c r="B44" s="16" t="s">
        <v>49</v>
      </c>
      <c r="C44" s="16" t="s">
        <v>41</v>
      </c>
      <c r="D44" s="16" t="s">
        <v>46</v>
      </c>
      <c r="E44" s="56" t="str">
        <f>E38</f>
        <v>FETHİYE İDMAN YURDU</v>
      </c>
      <c r="F44" s="56"/>
      <c r="G44" s="56" t="str">
        <f>E39</f>
        <v>İZNİKSPOR</v>
      </c>
      <c r="H44" s="56"/>
      <c r="I44" s="16">
        <v>2</v>
      </c>
      <c r="J44" s="16">
        <v>2</v>
      </c>
      <c r="K44" s="5"/>
      <c r="L44" s="5"/>
    </row>
    <row r="45" spans="1:12" s="3" customFormat="1" ht="18.75" customHeight="1">
      <c r="A45" s="57" t="s">
        <v>24</v>
      </c>
      <c r="B45" s="57"/>
      <c r="C45" s="57"/>
      <c r="D45" s="57"/>
      <c r="E45" s="57"/>
      <c r="F45" s="57"/>
      <c r="G45" s="57"/>
      <c r="H45" s="57"/>
      <c r="I45" s="57"/>
      <c r="J45" s="57"/>
      <c r="K45" s="5"/>
      <c r="L45" s="5"/>
    </row>
    <row r="46" spans="1:12" s="3" customFormat="1" ht="12.75" customHeight="1">
      <c r="A46" s="11" t="s">
        <v>13</v>
      </c>
      <c r="B46" s="11" t="s">
        <v>14</v>
      </c>
      <c r="C46" s="11" t="s">
        <v>15</v>
      </c>
      <c r="D46" s="11" t="s">
        <v>16</v>
      </c>
      <c r="E46" s="58" t="s">
        <v>17</v>
      </c>
      <c r="F46" s="58"/>
      <c r="G46" s="58" t="s">
        <v>18</v>
      </c>
      <c r="H46" s="58"/>
      <c r="I46" s="58" t="s">
        <v>19</v>
      </c>
      <c r="J46" s="58"/>
      <c r="K46" s="5"/>
      <c r="L46" s="5"/>
    </row>
    <row r="47" spans="1:12" s="3" customFormat="1" ht="18.75" customHeight="1">
      <c r="A47" s="15">
        <v>45417</v>
      </c>
      <c r="B47" s="16" t="s">
        <v>43</v>
      </c>
      <c r="C47" s="16" t="s">
        <v>41</v>
      </c>
      <c r="D47" s="16" t="s">
        <v>46</v>
      </c>
      <c r="E47" s="56" t="str">
        <f>G42</f>
        <v>ŞÜKRANİYESPOR</v>
      </c>
      <c r="F47" s="56"/>
      <c r="G47" s="56" t="str">
        <f>E43</f>
        <v>KARADENİZ GÜVENSPOR</v>
      </c>
      <c r="H47" s="56"/>
      <c r="I47" s="16">
        <v>1</v>
      </c>
      <c r="J47" s="16">
        <v>2</v>
      </c>
      <c r="K47" s="5"/>
      <c r="L47" s="5"/>
    </row>
    <row r="48" spans="1:12" s="3" customFormat="1" ht="18.75" customHeight="1">
      <c r="A48" s="15">
        <v>45417</v>
      </c>
      <c r="B48" s="16" t="s">
        <v>47</v>
      </c>
      <c r="C48" s="16" t="s">
        <v>41</v>
      </c>
      <c r="D48" s="16" t="s">
        <v>46</v>
      </c>
      <c r="E48" s="56" t="str">
        <f>G44</f>
        <v>İZNİKSPOR</v>
      </c>
      <c r="F48" s="56"/>
      <c r="G48" s="56" t="str">
        <f>E42</f>
        <v>ALANYURTSPOR</v>
      </c>
      <c r="H48" s="56"/>
      <c r="I48" s="16">
        <v>3</v>
      </c>
      <c r="J48" s="16">
        <v>0</v>
      </c>
      <c r="K48" s="5"/>
      <c r="L48" s="5"/>
    </row>
    <row r="49" spans="1:12" s="3" customFormat="1" ht="18.75" customHeight="1">
      <c r="A49" s="15">
        <v>45417</v>
      </c>
      <c r="B49" s="16" t="s">
        <v>45</v>
      </c>
      <c r="C49" s="16" t="s">
        <v>41</v>
      </c>
      <c r="D49" s="16" t="s">
        <v>46</v>
      </c>
      <c r="E49" s="56" t="str">
        <f>G43</f>
        <v>ORHANİYESPOR</v>
      </c>
      <c r="F49" s="56"/>
      <c r="G49" s="56" t="str">
        <f>E44</f>
        <v>FETHİYE İDMAN YURDU</v>
      </c>
      <c r="H49" s="56"/>
      <c r="I49" s="16">
        <v>1</v>
      </c>
      <c r="J49" s="16">
        <v>5</v>
      </c>
      <c r="K49" s="5"/>
      <c r="L49" s="5"/>
    </row>
    <row r="50" spans="1:12" s="3" customFormat="1" ht="18.75" customHeight="1">
      <c r="A50" s="55" t="s">
        <v>22</v>
      </c>
      <c r="B50" s="55"/>
      <c r="C50" s="55"/>
      <c r="D50" s="55"/>
      <c r="E50" s="55"/>
      <c r="F50" s="55"/>
      <c r="G50" s="55"/>
      <c r="H50" s="55"/>
      <c r="I50" s="55"/>
      <c r="J50" s="55"/>
      <c r="K50" s="5"/>
      <c r="L50" s="5"/>
    </row>
    <row r="51" spans="1:12" s="3" customFormat="1" ht="18.75" customHeight="1">
      <c r="A51" s="53" t="s">
        <v>28</v>
      </c>
      <c r="B51" s="53"/>
      <c r="C51" s="53"/>
      <c r="D51" s="53"/>
      <c r="E51" s="53"/>
      <c r="F51" s="53"/>
      <c r="G51" s="53"/>
      <c r="H51" s="53"/>
      <c r="I51" s="53"/>
      <c r="J51" s="53"/>
      <c r="K51" s="5"/>
      <c r="L51" s="5"/>
    </row>
    <row r="52" spans="1:12" s="3" customFormat="1" ht="12.75" customHeight="1">
      <c r="A52" s="17" t="s">
        <v>13</v>
      </c>
      <c r="B52" s="17" t="s">
        <v>14</v>
      </c>
      <c r="C52" s="17" t="s">
        <v>15</v>
      </c>
      <c r="D52" s="17" t="s">
        <v>16</v>
      </c>
      <c r="E52" s="54" t="s">
        <v>17</v>
      </c>
      <c r="F52" s="54"/>
      <c r="G52" s="54" t="s">
        <v>18</v>
      </c>
      <c r="H52" s="54"/>
      <c r="I52" s="54" t="s">
        <v>19</v>
      </c>
      <c r="J52" s="54"/>
      <c r="K52" s="5"/>
      <c r="L52" s="5"/>
    </row>
    <row r="53" spans="1:12" s="3" customFormat="1" ht="18.75" customHeight="1">
      <c r="A53" s="18"/>
      <c r="B53" s="18"/>
      <c r="C53" s="18"/>
      <c r="D53" s="18"/>
      <c r="E53" s="49" t="str">
        <f>E47</f>
        <v>ŞÜKRANİYESPOR</v>
      </c>
      <c r="F53" s="49"/>
      <c r="G53" s="49" t="str">
        <f>E48</f>
        <v>İZNİKSPOR</v>
      </c>
      <c r="H53" s="49"/>
      <c r="I53" s="18"/>
      <c r="J53" s="18"/>
      <c r="K53" s="5"/>
      <c r="L53" s="5"/>
    </row>
    <row r="54" spans="1:12" s="3" customFormat="1" ht="18.75" customHeight="1">
      <c r="A54" s="18"/>
      <c r="B54" s="18"/>
      <c r="C54" s="18"/>
      <c r="D54" s="18"/>
      <c r="E54" s="49" t="str">
        <f>G47</f>
        <v>KARADENİZ GÜVENSPOR</v>
      </c>
      <c r="F54" s="49"/>
      <c r="G54" s="49" t="str">
        <f>G49</f>
        <v>FETHİYE İDMAN YURDU</v>
      </c>
      <c r="H54" s="49"/>
      <c r="I54" s="18"/>
      <c r="J54" s="18"/>
      <c r="K54" s="5"/>
      <c r="L54" s="5"/>
    </row>
    <row r="55" spans="1:12" s="3" customFormat="1" ht="18.75" customHeight="1">
      <c r="A55" s="18"/>
      <c r="B55" s="18"/>
      <c r="C55" s="18"/>
      <c r="D55" s="18"/>
      <c r="E55" s="49" t="str">
        <f>E49</f>
        <v>ORHANİYESPOR</v>
      </c>
      <c r="F55" s="49"/>
      <c r="G55" s="49" t="str">
        <f>G48</f>
        <v>ALANYURTSPOR</v>
      </c>
      <c r="H55" s="49"/>
      <c r="I55" s="18"/>
      <c r="J55" s="18"/>
      <c r="K55" s="5"/>
      <c r="L55" s="5"/>
    </row>
    <row r="56" spans="1:12" s="3" customFormat="1" ht="18.75" customHeight="1">
      <c r="A56" s="53" t="s">
        <v>29</v>
      </c>
      <c r="B56" s="53"/>
      <c r="C56" s="53"/>
      <c r="D56" s="53"/>
      <c r="E56" s="53"/>
      <c r="F56" s="53"/>
      <c r="G56" s="53"/>
      <c r="H56" s="53"/>
      <c r="I56" s="53"/>
      <c r="J56" s="53"/>
      <c r="K56" s="5"/>
      <c r="L56" s="5"/>
    </row>
    <row r="57" spans="1:12" s="3" customFormat="1" ht="12.75" customHeight="1">
      <c r="A57" s="17" t="s">
        <v>13</v>
      </c>
      <c r="B57" s="17" t="s">
        <v>14</v>
      </c>
      <c r="C57" s="17" t="s">
        <v>15</v>
      </c>
      <c r="D57" s="17" t="s">
        <v>16</v>
      </c>
      <c r="E57" s="54" t="s">
        <v>17</v>
      </c>
      <c r="F57" s="54"/>
      <c r="G57" s="54" t="s">
        <v>18</v>
      </c>
      <c r="H57" s="54"/>
      <c r="I57" s="54" t="s">
        <v>19</v>
      </c>
      <c r="J57" s="54"/>
      <c r="K57" s="5"/>
      <c r="L57" s="5"/>
    </row>
    <row r="58" spans="1:12" s="3" customFormat="1" ht="18.75" customHeight="1">
      <c r="A58" s="18"/>
      <c r="B58" s="18"/>
      <c r="C58" s="18"/>
      <c r="D58" s="18"/>
      <c r="E58" s="49" t="str">
        <f>G54</f>
        <v>FETHİYE İDMAN YURDU</v>
      </c>
      <c r="F58" s="49"/>
      <c r="G58" s="49" t="str">
        <f>E53</f>
        <v>ŞÜKRANİYESPOR</v>
      </c>
      <c r="H58" s="49"/>
      <c r="I58" s="18"/>
      <c r="J58" s="18"/>
      <c r="K58" s="5"/>
      <c r="L58" s="5"/>
    </row>
    <row r="59" spans="1:12" s="3" customFormat="1" ht="18.75" customHeight="1">
      <c r="A59" s="18"/>
      <c r="B59" s="18"/>
      <c r="C59" s="18"/>
      <c r="D59" s="18"/>
      <c r="E59" s="49" t="str">
        <f>G53</f>
        <v>İZNİKSPOR</v>
      </c>
      <c r="F59" s="49"/>
      <c r="G59" s="49" t="str">
        <f>E55</f>
        <v>ORHANİYESPOR</v>
      </c>
      <c r="H59" s="49"/>
      <c r="I59" s="18"/>
      <c r="J59" s="18"/>
      <c r="K59" s="5"/>
      <c r="L59" s="5"/>
    </row>
    <row r="60" spans="1:12" s="3" customFormat="1" ht="18.75" customHeight="1">
      <c r="A60" s="18"/>
      <c r="B60" s="18"/>
      <c r="C60" s="18"/>
      <c r="D60" s="18"/>
      <c r="E60" s="49" t="str">
        <f>G55</f>
        <v>ALANYURTSPOR</v>
      </c>
      <c r="F60" s="49"/>
      <c r="G60" s="49" t="str">
        <f>E54</f>
        <v>KARADENİZ GÜVENSPOR</v>
      </c>
      <c r="H60" s="49"/>
      <c r="I60" s="18"/>
      <c r="J60" s="18"/>
      <c r="K60" s="5"/>
      <c r="L60" s="5"/>
    </row>
    <row r="61" spans="1:12" s="3" customFormat="1" ht="18.75" customHeight="1">
      <c r="A61" s="53" t="s">
        <v>30</v>
      </c>
      <c r="B61" s="53"/>
      <c r="C61" s="53"/>
      <c r="D61" s="53"/>
      <c r="E61" s="53"/>
      <c r="F61" s="53"/>
      <c r="G61" s="53"/>
      <c r="H61" s="53"/>
      <c r="I61" s="53"/>
      <c r="J61" s="53"/>
      <c r="K61" s="5"/>
      <c r="L61" s="5"/>
    </row>
    <row r="62" spans="1:12" s="3" customFormat="1" ht="12.75" customHeight="1">
      <c r="A62" s="17" t="s">
        <v>13</v>
      </c>
      <c r="B62" s="17" t="s">
        <v>14</v>
      </c>
      <c r="C62" s="17" t="s">
        <v>15</v>
      </c>
      <c r="D62" s="17" t="s">
        <v>16</v>
      </c>
      <c r="E62" s="54" t="s">
        <v>17</v>
      </c>
      <c r="F62" s="54"/>
      <c r="G62" s="54" t="s">
        <v>18</v>
      </c>
      <c r="H62" s="54"/>
      <c r="I62" s="54" t="s">
        <v>19</v>
      </c>
      <c r="J62" s="54"/>
      <c r="K62" s="5"/>
      <c r="L62" s="5"/>
    </row>
    <row r="63" spans="1:12" s="3" customFormat="1" ht="18.75" customHeight="1">
      <c r="A63" s="18"/>
      <c r="B63" s="18"/>
      <c r="C63" s="18"/>
      <c r="D63" s="18"/>
      <c r="E63" s="49" t="str">
        <f>G59</f>
        <v>ORHANİYESPOR</v>
      </c>
      <c r="F63" s="49"/>
      <c r="G63" s="49" t="str">
        <f>G58</f>
        <v>ŞÜKRANİYESPOR</v>
      </c>
      <c r="H63" s="49"/>
      <c r="I63" s="18"/>
      <c r="J63" s="18"/>
      <c r="K63" s="5"/>
      <c r="L63" s="5"/>
    </row>
    <row r="64" spans="1:12" s="3" customFormat="1" ht="18.75" customHeight="1">
      <c r="A64" s="18"/>
      <c r="B64" s="18"/>
      <c r="C64" s="18"/>
      <c r="D64" s="18"/>
      <c r="E64" s="49" t="str">
        <f>E60</f>
        <v>ALANYURTSPOR</v>
      </c>
      <c r="F64" s="49"/>
      <c r="G64" s="49" t="str">
        <f>E58</f>
        <v>FETHİYE İDMAN YURDU</v>
      </c>
      <c r="H64" s="49"/>
      <c r="I64" s="18"/>
      <c r="J64" s="18"/>
      <c r="K64" s="5"/>
      <c r="L64" s="5"/>
    </row>
    <row r="65" spans="1:12" s="3" customFormat="1" ht="18.75" customHeight="1">
      <c r="A65" s="18"/>
      <c r="B65" s="18"/>
      <c r="C65" s="18"/>
      <c r="D65" s="18"/>
      <c r="E65" s="49" t="str">
        <f>G60</f>
        <v>KARADENİZ GÜVENSPOR</v>
      </c>
      <c r="F65" s="49"/>
      <c r="G65" s="49" t="str">
        <f>E59</f>
        <v>İZNİKSPOR</v>
      </c>
      <c r="H65" s="49"/>
      <c r="I65" s="18"/>
      <c r="J65" s="18"/>
      <c r="K65" s="5"/>
      <c r="L65" s="5"/>
    </row>
    <row r="66" spans="1:12" s="3" customFormat="1" ht="18.75" customHeight="1">
      <c r="A66" s="53" t="s">
        <v>31</v>
      </c>
      <c r="B66" s="53"/>
      <c r="C66" s="53"/>
      <c r="D66" s="53"/>
      <c r="E66" s="53"/>
      <c r="F66" s="53"/>
      <c r="G66" s="53"/>
      <c r="H66" s="53"/>
      <c r="I66" s="53"/>
      <c r="J66" s="53"/>
      <c r="K66" s="5"/>
      <c r="L66" s="5"/>
    </row>
    <row r="67" spans="1:12" s="3" customFormat="1" ht="12.75" customHeight="1">
      <c r="A67" s="17" t="s">
        <v>13</v>
      </c>
      <c r="B67" s="17" t="s">
        <v>14</v>
      </c>
      <c r="C67" s="17" t="s">
        <v>15</v>
      </c>
      <c r="D67" s="17" t="s">
        <v>16</v>
      </c>
      <c r="E67" s="54" t="s">
        <v>17</v>
      </c>
      <c r="F67" s="54"/>
      <c r="G67" s="54" t="s">
        <v>18</v>
      </c>
      <c r="H67" s="54"/>
      <c r="I67" s="54" t="s">
        <v>19</v>
      </c>
      <c r="J67" s="54"/>
      <c r="K67" s="5"/>
      <c r="L67" s="5"/>
    </row>
    <row r="68" spans="1:12" s="3" customFormat="1" ht="18.75" customHeight="1">
      <c r="A68" s="18"/>
      <c r="B68" s="18"/>
      <c r="C68" s="18"/>
      <c r="D68" s="18"/>
      <c r="E68" s="49" t="str">
        <f>G63</f>
        <v>ŞÜKRANİYESPOR</v>
      </c>
      <c r="F68" s="49"/>
      <c r="G68" s="49" t="str">
        <f>E64</f>
        <v>ALANYURTSPOR</v>
      </c>
      <c r="H68" s="49"/>
      <c r="I68" s="18"/>
      <c r="J68" s="18"/>
      <c r="K68" s="5"/>
      <c r="L68" s="5"/>
    </row>
    <row r="69" spans="1:12" s="3" customFormat="1" ht="18.75" customHeight="1">
      <c r="A69" s="18"/>
      <c r="B69" s="18"/>
      <c r="C69" s="18"/>
      <c r="D69" s="18"/>
      <c r="E69" s="49" t="str">
        <f>E63</f>
        <v>ORHANİYESPOR</v>
      </c>
      <c r="F69" s="49"/>
      <c r="G69" s="49" t="str">
        <f>E65</f>
        <v>KARADENİZ GÜVENSPOR</v>
      </c>
      <c r="H69" s="49"/>
      <c r="I69" s="18"/>
      <c r="J69" s="18"/>
      <c r="K69" s="5"/>
      <c r="L69" s="5"/>
    </row>
    <row r="70" spans="1:12" s="3" customFormat="1" ht="18.75" customHeight="1">
      <c r="A70" s="18"/>
      <c r="B70" s="18"/>
      <c r="C70" s="18"/>
      <c r="D70" s="18"/>
      <c r="E70" s="49" t="str">
        <f>G65</f>
        <v>İZNİKSPOR</v>
      </c>
      <c r="F70" s="49"/>
      <c r="G70" s="49" t="str">
        <f>G64</f>
        <v>FETHİYE İDMAN YURDU</v>
      </c>
      <c r="H70" s="49"/>
      <c r="I70" s="18"/>
      <c r="J70" s="18"/>
      <c r="K70" s="5"/>
      <c r="L70" s="5"/>
    </row>
    <row r="71" spans="1:12" s="3" customFormat="1" ht="18.75" customHeight="1">
      <c r="A71" s="53" t="s">
        <v>32</v>
      </c>
      <c r="B71" s="53"/>
      <c r="C71" s="53"/>
      <c r="D71" s="53"/>
      <c r="E71" s="53"/>
      <c r="F71" s="53"/>
      <c r="G71" s="53"/>
      <c r="H71" s="53"/>
      <c r="I71" s="53"/>
      <c r="J71" s="53"/>
      <c r="K71" s="5"/>
      <c r="L71" s="5"/>
    </row>
    <row r="72" spans="1:12" s="3" customFormat="1" ht="12.75" customHeight="1">
      <c r="A72" s="17" t="s">
        <v>13</v>
      </c>
      <c r="B72" s="17" t="s">
        <v>14</v>
      </c>
      <c r="C72" s="17" t="s">
        <v>15</v>
      </c>
      <c r="D72" s="17" t="s">
        <v>16</v>
      </c>
      <c r="E72" s="54" t="s">
        <v>17</v>
      </c>
      <c r="F72" s="54"/>
      <c r="G72" s="54" t="s">
        <v>18</v>
      </c>
      <c r="H72" s="54"/>
      <c r="I72" s="54" t="s">
        <v>19</v>
      </c>
      <c r="J72" s="54"/>
      <c r="K72" s="21"/>
      <c r="L72" s="21"/>
    </row>
    <row r="73" spans="1:12" s="3" customFormat="1" ht="18.75" customHeight="1">
      <c r="A73" s="18"/>
      <c r="B73" s="18"/>
      <c r="C73" s="18"/>
      <c r="D73" s="18"/>
      <c r="E73" s="49" t="str">
        <f>G69</f>
        <v>KARADENİZ GÜVENSPOR</v>
      </c>
      <c r="F73" s="49"/>
      <c r="G73" s="49" t="str">
        <f>E68</f>
        <v>ŞÜKRANİYESPOR</v>
      </c>
      <c r="H73" s="49"/>
      <c r="I73" s="18"/>
      <c r="J73" s="18"/>
      <c r="K73" s="21"/>
      <c r="L73" s="21"/>
    </row>
    <row r="74" spans="1:12" ht="18.75" customHeight="1">
      <c r="A74" s="18"/>
      <c r="B74" s="18"/>
      <c r="C74" s="18"/>
      <c r="D74" s="18"/>
      <c r="E74" s="49" t="str">
        <f>G68</f>
        <v>ALANYURTSPOR</v>
      </c>
      <c r="F74" s="49"/>
      <c r="G74" s="49" t="str">
        <f>E70</f>
        <v>İZNİKSPOR</v>
      </c>
      <c r="H74" s="49"/>
      <c r="I74" s="18"/>
      <c r="J74" s="18"/>
      <c r="K74" s="21"/>
      <c r="L74" s="21"/>
    </row>
    <row r="75" spans="1:12" ht="18.75" customHeight="1">
      <c r="A75" s="18"/>
      <c r="B75" s="18"/>
      <c r="C75" s="18"/>
      <c r="D75" s="18"/>
      <c r="E75" s="49" t="str">
        <f>G70</f>
        <v>FETHİYE İDMAN YURDU</v>
      </c>
      <c r="F75" s="49"/>
      <c r="G75" s="49" t="str">
        <f>E69</f>
        <v>ORHANİYESPOR</v>
      </c>
      <c r="H75" s="49"/>
      <c r="I75" s="18"/>
      <c r="J75" s="18"/>
      <c r="K75" s="21"/>
      <c r="L75" s="21"/>
    </row>
    <row r="76" spans="1:12" ht="18.75" customHeight="1">
      <c r="A76" s="38"/>
      <c r="B76" s="48"/>
      <c r="C76" s="48"/>
      <c r="D76" s="48"/>
      <c r="E76" s="39"/>
      <c r="F76" s="39"/>
      <c r="G76" s="39"/>
      <c r="H76" s="39"/>
      <c r="I76" s="48"/>
      <c r="J76" s="48"/>
      <c r="K76" s="21"/>
      <c r="L76" s="21"/>
    </row>
    <row r="77" spans="1:13" s="22" customFormat="1" ht="16.5" customHeight="1">
      <c r="A77" s="50" t="s">
        <v>0</v>
      </c>
      <c r="B77" s="51"/>
      <c r="C77" s="51"/>
      <c r="D77" s="51"/>
      <c r="E77" s="51"/>
      <c r="F77" s="51"/>
      <c r="G77" s="51"/>
      <c r="H77" s="51"/>
      <c r="I77" s="51"/>
      <c r="J77" s="51"/>
      <c r="K77" s="52" t="s">
        <v>25</v>
      </c>
      <c r="L77" s="52"/>
      <c r="M77" s="24"/>
    </row>
    <row r="78" spans="1:12" s="22" customFormat="1" ht="15.75">
      <c r="A78" s="40" t="s">
        <v>1</v>
      </c>
      <c r="B78" s="41" t="s">
        <v>2</v>
      </c>
      <c r="C78" s="42" t="s">
        <v>3</v>
      </c>
      <c r="D78" s="42" t="s">
        <v>4</v>
      </c>
      <c r="E78" s="42" t="s">
        <v>5</v>
      </c>
      <c r="F78" s="42" t="s">
        <v>6</v>
      </c>
      <c r="G78" s="42" t="s">
        <v>7</v>
      </c>
      <c r="H78" s="42" t="s">
        <v>8</v>
      </c>
      <c r="I78" s="42" t="s">
        <v>9</v>
      </c>
      <c r="J78" s="42" t="s">
        <v>10</v>
      </c>
      <c r="K78" s="43" t="s">
        <v>26</v>
      </c>
      <c r="L78" s="43" t="s">
        <v>27</v>
      </c>
    </row>
    <row r="79" spans="1:12" s="22" customFormat="1" ht="26.25" customHeight="1">
      <c r="A79" s="44">
        <v>1</v>
      </c>
      <c r="B79" s="45" t="s">
        <v>34</v>
      </c>
      <c r="C79" s="46">
        <f aca="true" t="shared" si="0" ref="C79:C84">(D79+E79+F79)</f>
        <v>5</v>
      </c>
      <c r="D79" s="46">
        <f>(IF(J27="",0,(IF(J27&gt;I27,1,0))))+(IF(I32="",0,(IF(I32&gt;J32,1,0))))+(IF(I37="",0,(IF(I37&gt;J37,1,0))))+(IF(J42="",0,(IF(J42&gt;I42,1,0))))+(IF(I47="",0,(IF(I47&gt;J47,1,0))))+(IF(I53="",0,(IF(I53&gt;J53,1,0))))+(IF(J58="",0,(IF(J58&gt;I58,1,0))))+(IF(J63="",0,(IF(J63&gt;I63,1,0))))+(IF(I68="",0,(IF(I68&gt;J68,1,0))))+(IF(J73="",0,(IF(J73&gt;I73,1,0))))</f>
        <v>1</v>
      </c>
      <c r="E79" s="46">
        <f>(IF(J27="",0,(IF(J27=I27,1,0))))+(IF(I32="",0,(IF(I32=J32,1,0))))+(IF(I37="",0,(IF(I37=J37,1,0))))+(IF(J42="",0,(IF(J42=I42,1,0))))+(IF(I47="",0,(IF(I47=J47,1,0))))+(IF(I53="",0,(IF(I53=J53,1,0))))+(IF(J58="",0,(IF(J58=I58,1,0))))+(IF(J63="",0,(IF(J63=I63,1,0))))+(IF(I68="",0,(IF(I68=J68,1,0))))+(IF(J73="",0,(IF(J73=I73,1,0))))</f>
        <v>0</v>
      </c>
      <c r="F79" s="46">
        <f>(IF(J27="",0,(IF(J27&lt;I27,1,0))))+(IF(I32="",0,(IF(I32&lt;J32,1,0))))+(IF(I37="",0,(IF(I37&lt;J37,1,0))))+(IF(J42="",0,(IF(J42&lt;I42,1,0))))+(IF(I47="",0,(IF(I47&lt;J47,1,0))))+(IF(I53="",0,(IF(I53&lt;J53,1,0))))+(IF(J58="",0,(IF(J58&lt;I58,1,0))))+(IF(J63="",0,(IF(J63&lt;I63,1,0))))+(IF(I68="",0,(IF(I68&lt;J68,1,0))))+(IF(J73="",0,(IF(J73&lt;I73,1,0))))</f>
        <v>4</v>
      </c>
      <c r="G79" s="46">
        <f>(J27+I32+I37+J42+I47+I53+J58+J63+I68+J73)</f>
        <v>5</v>
      </c>
      <c r="H79" s="46">
        <f>(I27+J32+J37+I42+J47+J53+I58+I63+J68+I73)</f>
        <v>12</v>
      </c>
      <c r="I79" s="46">
        <f aca="true" t="shared" si="1" ref="I79:I84">(D79*3)+E79+K79-L79</f>
        <v>3</v>
      </c>
      <c r="J79" s="46">
        <f aca="true" t="shared" si="2" ref="J79:J84">G79-H79</f>
        <v>-7</v>
      </c>
      <c r="K79" s="47"/>
      <c r="L79" s="47"/>
    </row>
    <row r="80" spans="1:16" s="22" customFormat="1" ht="26.25" customHeight="1">
      <c r="A80" s="44">
        <v>2</v>
      </c>
      <c r="B80" s="45" t="s">
        <v>35</v>
      </c>
      <c r="C80" s="46">
        <f t="shared" si="0"/>
        <v>5</v>
      </c>
      <c r="D80" s="46">
        <f>(IF(J28="",0,(IF(J28&gt;I28,1,0))))+(IF(I34="",0,(IF(I34&gt;J34,1,0))))+(IF(J39="",0,(IF(J39&gt;I39,1,0))))+(IF(I43="",0,(IF(I43&gt;J43,1,0))))+(IF(J47="",0,(IF(J47&gt;I47,1,0))))+(IF(I54="",0,(IF(I54&gt;J54,1,0))))+(IF(J60="",0,(IF(J60&gt;I60,1,0))))+(IF(I65="",0,(IF(I65&gt;J65,1,0))))+(IF(J69="",0,(IF(J69&gt;I69,1,0))))+(IF(I73="",0,(IF(I73&gt;J73,1,0))))</f>
        <v>1</v>
      </c>
      <c r="E80" s="46">
        <f>(IF(J28="",0,(IF(J28=I28,1,0))))+(IF(I34="",0,(IF(I34=J34,1,0))))+(IF(J39="",0,(IF(J39=I39,1,0))))+(IF(I43="",0,(IF(I43=J43,1,0))))+(IF(J47="",0,(IF(J47=I47,1,0))))+(IF(I54="",0,(IF(I54=J54,1,0))))+(IF(J60="",0,(IF(J60=I60,1,0))))+(IF(I65="",0,(IF(I65=J65,1,0))))+(IF(J69="",0,(IF(J69=I69,1,0))))+(IF(I73="",0,(IF(I73=J73,1,0))))</f>
        <v>3</v>
      </c>
      <c r="F80" s="46">
        <f>(IF(J28="",0,(IF(J28&lt;I28,1,0))))+(IF(I34="",0,(IF(I34&lt;J34,1,0))))+(IF(J39="",0,(IF(J39&lt;I39,1,0))))+(IF(I43="",0,(IF(I43&lt;J43,1,0))))+(IF(J47="",0,(IF(J47&lt;I47,1,0))))+(IF(I54="",0,(IF(I54&lt;J54,1,0))))+(IF(J60="",0,(IF(J60&lt;I60,1,0))))+(IF(I65="",0,(IF(I65&lt;J65,1,0))))+(IF(J69="",0,(IF(J69&lt;I69,1,0))))+(IF(I73="",0,(IF(I73&lt;J73,1,0))))</f>
        <v>1</v>
      </c>
      <c r="G80" s="46">
        <f>(J28+I34+J39+I43+J47+I54+J60+I65+J69+I73)</f>
        <v>5</v>
      </c>
      <c r="H80" s="46">
        <f>(I28+J34+I39+J43+I47+J54+I60+J65+I69+J73)</f>
        <v>5</v>
      </c>
      <c r="I80" s="46">
        <f t="shared" si="1"/>
        <v>6</v>
      </c>
      <c r="J80" s="46">
        <f t="shared" si="2"/>
        <v>0</v>
      </c>
      <c r="K80" s="47"/>
      <c r="L80" s="47"/>
      <c r="M80" s="25"/>
      <c r="N80" s="25"/>
      <c r="O80" s="26"/>
      <c r="P80" s="25"/>
    </row>
    <row r="81" spans="1:12" s="22" customFormat="1" ht="26.25" customHeight="1">
      <c r="A81" s="44">
        <v>3</v>
      </c>
      <c r="B81" s="45" t="s">
        <v>36</v>
      </c>
      <c r="C81" s="46">
        <f t="shared" si="0"/>
        <v>5</v>
      </c>
      <c r="D81" s="46">
        <f>(IF(I29="",0,(IF(I29&gt;J29,1,0))))+(IF(J34="",0,(IF(J34&gt;I34,1,0))))+(IF(J38="",0,(IF(J38&gt;I38,1,0))))+(IF(I42="",0,(IF(I42&gt;J42,1,0))))+(IF(J48="",0,(IF(J48&gt;I48,1,0))))+(IF(J55="",0,(IF(J55&gt;I55,1,0))))+(IF(I60="",0,(IF(I60&gt;J60,1,0))))+(IF(I64="",0,(IF(I64&gt;J64,1,0))))+(IF(J68="",0,(IF(J68&gt;I68,1,0))))+(IF(I74="",0,(IF(I74&gt;J74,1,0))))</f>
        <v>0</v>
      </c>
      <c r="E81" s="46">
        <f>(IF(I29="",0,(IF(I29=J29,1,0))))+(IF(J34="",0,(IF(J34=I34,1,0))))+(IF(J38="",0,(IF(J38=I38,1,0))))+(IF(I42="",0,(IF(I42=J42,1,0))))+(IF(J48="",0,(IF(J48=I48,1,0))))+(IF(J55="",0,(IF(J55=I55,1,0))))+(IF(I60="",0,(IF(I60=J60,1,0))))+(IF(I64="",0,(IF(I64=J64,1,0))))+(IF(J68="",0,(IF(J68=I68,1,0))))+(IF(I74="",0,(IF(I74=J74,1,0))))</f>
        <v>2</v>
      </c>
      <c r="F81" s="46">
        <f>(IF(I29="",0,(IF(I29&lt;J29,1,0))))+(IF(J34="",0,(IF(J34&lt;I34,1,0))))+(IF(J38="",0,(IF(J38&lt;I38,1,0))))+(IF(I42="",0,(IF(I42&lt;J42,1,0))))+(IF(J48="",0,(IF(J48&lt;I48,1,0))))+(IF(J55="",0,(IF(J55&lt;I55,1,0))))+(IF(I60="",0,(IF(I60&lt;J60,1,0))))+(IF(I64="",0,(IF(I64&lt;J64,1,0))))+(IF(J68="",0,(IF(J68&lt;I68,1,0))))+(IF(I74="",0,(IF(I74=J74,1,0))))</f>
        <v>3</v>
      </c>
      <c r="G81" s="46">
        <f>(I29+J34+J38+I42+J48+J55+I60+I64+J68+I74)</f>
        <v>6</v>
      </c>
      <c r="H81" s="46">
        <f>(J29+I34+I38+J42+I48+I55+J60+J64+I68+J74)</f>
        <v>12</v>
      </c>
      <c r="I81" s="46">
        <f t="shared" si="1"/>
        <v>2</v>
      </c>
      <c r="J81" s="46">
        <f t="shared" si="2"/>
        <v>-6</v>
      </c>
      <c r="K81" s="47"/>
      <c r="L81" s="47"/>
    </row>
    <row r="82" spans="1:12" s="22" customFormat="1" ht="26.25" customHeight="1">
      <c r="A82" s="44">
        <v>4</v>
      </c>
      <c r="B82" s="45" t="s">
        <v>37</v>
      </c>
      <c r="C82" s="46">
        <f t="shared" si="0"/>
        <v>5</v>
      </c>
      <c r="D82" s="46">
        <f>(IF(J29="",0,(IF(J29&gt;I29,1,0))))+(IF(I33="",0,(IF(I33&gt;J33,1,0))))+(IF(J37="",0,(IF(J37&gt;I37,1,0))))+(IF(J43="",0,(IF(J43&gt;I43,1,0))))+(IF(I49="",0,(IF(I49&gt;J49,1,0))))+(IF(I55="",0,(IF(I55&gt;J55,1,0))))+(IF(J59="",0,(IF(J59&gt;I59,1,0))))+(IF(I63="",0,(IF(I63&gt;J63,1,0))))+(IF(I69="",0,(IF(I69&gt;J69,1,0))))+(IF(J75="",0,(IF(J75&gt;I75,1,0))))</f>
        <v>2</v>
      </c>
      <c r="E82" s="46">
        <f>(IF(J29="",0,(IF(J29=I29,1,0))))+(IF(I33="",0,(IF(I33=J33,1,0))))+(IF(J37="",0,(IF(J37=I37,1,0))))+(IF(J43="",0,(IF(J43=I43,1,0))))+(IF(I49="",0,(IF(I49=J49,1,0))))+(IF(I55="",0,(IF(I55=J55,1,0))))+(IF(J59="",0,(IF(J59=I59,1,0))))+(IF(I63="",0,(IF(I63=J63,1,0))))+(IF(I69="",0,(IF(I69=J69,1,0))))+(IF(J75="",0,(IF(J75=I75,1,0))))</f>
        <v>2</v>
      </c>
      <c r="F82" s="46">
        <f>(IF(J29="",0,(IF(J29&lt;I29,1,0))))+(IF(I33="",0,(IF(I33&lt;J33,1,0))))+(IF(J37="",0,(IF(J37&lt;I37,1,0))))+(IF(J43="",0,(IF(J43&lt;I43,1,0))))+(IF(I49="",0,(IF(I49&lt;J49,1,0))))+(IF(I55="",0,(IF(I55&lt;J55,1,0))))+(IF(J59="",0,(IF(J59&lt;I59,1,0))))+(IF(I63="",0,(IF(I63&lt;J63,1,0))))+(IF(I69&lt;"",0,(IF(I69&lt;J69,1,0))))+(IF(J75="",0,(IF(J75&lt;I75,1,0))))</f>
        <v>1</v>
      </c>
      <c r="G82" s="46">
        <f>(J29+I33+J37+J43+I49+I55+J59+I63+I69+J75)</f>
        <v>7</v>
      </c>
      <c r="H82" s="46">
        <f>(I29+J33+I37+I43+J49+J55+I59+J63+J69+I75)</f>
        <v>7</v>
      </c>
      <c r="I82" s="46">
        <f t="shared" si="1"/>
        <v>8</v>
      </c>
      <c r="J82" s="46">
        <f t="shared" si="2"/>
        <v>0</v>
      </c>
      <c r="K82" s="47"/>
      <c r="L82" s="47"/>
    </row>
    <row r="83" spans="1:12" s="22" customFormat="1" ht="26.25" customHeight="1">
      <c r="A83" s="44">
        <v>5</v>
      </c>
      <c r="B83" s="45" t="s">
        <v>38</v>
      </c>
      <c r="C83" s="46">
        <f t="shared" si="0"/>
        <v>5</v>
      </c>
      <c r="D83" s="46">
        <f>(IF(I28="",0,(IF(I28&gt;J28,1,0))))+(IF(J32="",0,(IF(J32&gt;I32,1,0))))+(IF(I38="",0,(IF(I38&gt;J38,1,0))))+(IF(I44="",0,(IF(I44&gt;J44,1,0))))+(IF(J49="",0,(IF(J49&gt;I49,1,0))))+(IF(J54="",0,(IF(J54&gt;I54,1,0))))+(IF(I58="",0,(IF(I58&gt;J58,1,0))))+(IF(J64="",0,(IF(J64&gt;I64,1,0))))+(IF(J70="",0,(IF(J70&gt;I70,1,0))))+(IF(I75="",0,(IF(I75&gt;J75,1,0))))</f>
        <v>3</v>
      </c>
      <c r="E83" s="46">
        <f>(IF(I28="",0,(IF(I28=J28,1,0))))+(IF(J32="",0,(IF(J32=I32,1,0))))+(IF(I38="",0,(IF(I38=J38,1,0))))+(IF(I44="",0,(IF(I44=J44,1,0))))+(IF(J49="",0,(IF(J49=I49,1,0))))+(IF(J54="",0,(IF(J54=I54,1,0))))+(IF(I58="",0,(IF(I58=J58,1,0))))+(IF(J64="",0,(IF(J64=I64,1,0))))+(IF(J70="",0,(IF(J70=I70,1,0))))+(IF(I75="",0,(IF(I75=J75,1,0))))</f>
        <v>2</v>
      </c>
      <c r="F83" s="46">
        <f>(IF(I28="",0,(IF(I28&lt;J28,1,0))))+(IF(J32="",0,(IF(J32&lt;I32,1,0))))+(IF(I38="",0,(IF(I38&lt;J38,1,0))))+(IF(I44="",0,(IF(I44&lt;J44,1,0))))+(IF(J49="",0,(IF(J49&lt;I49,1,0))))+(IF(J54="",0,(IF(J54&lt;I54,1,0))))+(IF(I58="",0,(IF(I58&lt;J58,1,0))))+(IF(J64="",0,(IF(J64&lt;I64,1,0))))+(IF(J70="",0,(IF(J70&lt;I70,1,0))))+(IF(I75="",0,(IF(I75&lt;J75,1,0))))</f>
        <v>0</v>
      </c>
      <c r="G83" s="46">
        <f>(I28+J32+I38+I44+J49+J54+I58+J64+J70+I75)</f>
        <v>10</v>
      </c>
      <c r="H83" s="46">
        <f>(J28+I32+J38+J44+I49+I54+J58+I64+I70+J75)</f>
        <v>4</v>
      </c>
      <c r="I83" s="46">
        <f t="shared" si="1"/>
        <v>11</v>
      </c>
      <c r="J83" s="46">
        <f t="shared" si="2"/>
        <v>6</v>
      </c>
      <c r="K83" s="47"/>
      <c r="L83" s="47"/>
    </row>
    <row r="84" spans="1:12" s="22" customFormat="1" ht="26.25" customHeight="1">
      <c r="A84" s="44">
        <v>6</v>
      </c>
      <c r="B84" s="45" t="s">
        <v>39</v>
      </c>
      <c r="C84" s="46">
        <f t="shared" si="0"/>
        <v>5</v>
      </c>
      <c r="D84" s="46">
        <f>(IF(I27="",0,(IF(I27&gt;J27,1,0))))+(IF(J33="",0,(IF(J33&gt;I33,1,0))))+(IF(I39="",0,(IF(I39&gt;J39,1,0))))+(IF(J44="",0,(IF(J44&gt;I44,1,0))))+(IF(I48="",0,(IF(I48&gt;J48,1,0))))+(IF(J53="",0,(IF(J53&gt;I53,1,0))))+(IF(I59="",0,(IF(I59&gt;J59,1,0))))+(IF(J65="",0,(IF(J65&gt;I65,1,0))))+(IF(I70="",0,(IF(I70&gt;J70,1,0))))+(IF(J74="",0,(IF(J74&gt;I74,1,0))))</f>
        <v>2</v>
      </c>
      <c r="E84" s="46">
        <f>(IF(I27="",0,(IF(I27=J27,1,0))))+(IF(J33="",0,(IF(J33=I33,1,0))))+(IF(I39="",0,(IF(I39=J39,1,0))))+(IF(J44="",0,(IF(J44=I44,1,0))))+(IF(I48="",0,(IF(I48=J48,1,0))))+(IF(J53="",0,(IF(J53=I53,1,0))))+(IF(I59="",0,(IF(I59=J59,1,0))))+(IF(J65="",0,(IF(J65=I65,1,0))))+(IF(I70="",0,(IF(I70=J70,1,0))))+(IF(J74="",0,(IF(J74=I74,1,0))))</f>
        <v>3</v>
      </c>
      <c r="F84" s="46">
        <f>(IF(I27="",0,(IF(I27&lt;J27,1,0))))+(IF(J33="",0,(IF(J33&lt;I33,1,0))))+(IF(I39="",0,(IF(I39&lt;J39,1,0))))+(IF(J44="",0,(IF(J44&lt;I44,1,0))))+(IF(I48="",0,(IF(I48&lt;J48,1,0))))+(IF(J53="",0,(IF(J53&lt;I53,1,0))))+(IF(I59="",0,(IF(I59&lt;J59,1,0))))+(IF(J65="",0,(IF(J65&lt;I65,1,0))))+(IF(I70="",0,(IF(I70&lt;J70,1,0))))+(IF(J74="",0,(IF(J74&lt;I74,1,0))))</f>
        <v>0</v>
      </c>
      <c r="G84" s="46">
        <f>(I27+J33+I39+J44+I48+J53+I59+J65+I70+J74)</f>
        <v>9</v>
      </c>
      <c r="H84" s="46">
        <f>(J27+I33+J39+I44+J48+I53+J59+I65+J70+I74)</f>
        <v>2</v>
      </c>
      <c r="I84" s="46">
        <f t="shared" si="1"/>
        <v>9</v>
      </c>
      <c r="J84" s="46">
        <f t="shared" si="2"/>
        <v>7</v>
      </c>
      <c r="K84" s="47"/>
      <c r="L84" s="47"/>
    </row>
    <row r="85" spans="1:12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</sheetData>
  <sheetProtection password="904E" sheet="1" formatCells="0" sort="0"/>
  <mergeCells count="114">
    <mergeCell ref="A1:J1"/>
    <mergeCell ref="A9:J9"/>
    <mergeCell ref="A11:J11"/>
    <mergeCell ref="K11:L11"/>
    <mergeCell ref="A19:J19"/>
    <mergeCell ref="A20:J20"/>
    <mergeCell ref="A2:J8"/>
    <mergeCell ref="A21:J21"/>
    <mergeCell ref="A22:J22"/>
    <mergeCell ref="A23:J23"/>
    <mergeCell ref="A24:J24"/>
    <mergeCell ref="A25:J25"/>
    <mergeCell ref="E26:F26"/>
    <mergeCell ref="G26:H26"/>
    <mergeCell ref="I26:J26"/>
    <mergeCell ref="E27:F27"/>
    <mergeCell ref="G27:H27"/>
    <mergeCell ref="E28:F28"/>
    <mergeCell ref="G28:H28"/>
    <mergeCell ref="E29:F29"/>
    <mergeCell ref="G29:H29"/>
    <mergeCell ref="A30:J30"/>
    <mergeCell ref="E31:F31"/>
    <mergeCell ref="G31:H31"/>
    <mergeCell ref="I31:J31"/>
    <mergeCell ref="E32:F32"/>
    <mergeCell ref="G32:H32"/>
    <mergeCell ref="E33:F33"/>
    <mergeCell ref="G33:H33"/>
    <mergeCell ref="E34:F34"/>
    <mergeCell ref="G34:H34"/>
    <mergeCell ref="A35:J35"/>
    <mergeCell ref="E36:F36"/>
    <mergeCell ref="G36:H36"/>
    <mergeCell ref="I36:J36"/>
    <mergeCell ref="E37:F37"/>
    <mergeCell ref="G37:H37"/>
    <mergeCell ref="E38:F38"/>
    <mergeCell ref="G38:H38"/>
    <mergeCell ref="E39:F39"/>
    <mergeCell ref="G39:H39"/>
    <mergeCell ref="A40:J40"/>
    <mergeCell ref="E41:F41"/>
    <mergeCell ref="G41:H41"/>
    <mergeCell ref="I41:J41"/>
    <mergeCell ref="E42:F42"/>
    <mergeCell ref="G42:H42"/>
    <mergeCell ref="E43:F43"/>
    <mergeCell ref="G43:H43"/>
    <mergeCell ref="E44:F44"/>
    <mergeCell ref="G44:H44"/>
    <mergeCell ref="A45:J45"/>
    <mergeCell ref="E46:F46"/>
    <mergeCell ref="G46:H46"/>
    <mergeCell ref="I46:J46"/>
    <mergeCell ref="E47:F47"/>
    <mergeCell ref="G47:H47"/>
    <mergeCell ref="E48:F48"/>
    <mergeCell ref="G48:H48"/>
    <mergeCell ref="E49:F49"/>
    <mergeCell ref="G49:H49"/>
    <mergeCell ref="A50:J50"/>
    <mergeCell ref="A51:J51"/>
    <mergeCell ref="E52:F52"/>
    <mergeCell ref="G52:H52"/>
    <mergeCell ref="I52:J52"/>
    <mergeCell ref="E53:F53"/>
    <mergeCell ref="G53:H53"/>
    <mergeCell ref="E54:F54"/>
    <mergeCell ref="G54:H54"/>
    <mergeCell ref="E55:F55"/>
    <mergeCell ref="G55:H55"/>
    <mergeCell ref="A56:J56"/>
    <mergeCell ref="E57:F57"/>
    <mergeCell ref="G57:H57"/>
    <mergeCell ref="I57:J57"/>
    <mergeCell ref="E58:F58"/>
    <mergeCell ref="G58:H58"/>
    <mergeCell ref="E59:F59"/>
    <mergeCell ref="G59:H59"/>
    <mergeCell ref="E60:F60"/>
    <mergeCell ref="G60:H60"/>
    <mergeCell ref="A61:J61"/>
    <mergeCell ref="E62:F62"/>
    <mergeCell ref="G62:H62"/>
    <mergeCell ref="I62:J62"/>
    <mergeCell ref="E63:F63"/>
    <mergeCell ref="G63:H63"/>
    <mergeCell ref="E64:F64"/>
    <mergeCell ref="G64:H64"/>
    <mergeCell ref="E65:F65"/>
    <mergeCell ref="G65:H65"/>
    <mergeCell ref="A66:J66"/>
    <mergeCell ref="E67:F67"/>
    <mergeCell ref="G67:H67"/>
    <mergeCell ref="I67:J67"/>
    <mergeCell ref="E68:F68"/>
    <mergeCell ref="G68:H68"/>
    <mergeCell ref="E69:F69"/>
    <mergeCell ref="G69:H69"/>
    <mergeCell ref="E70:F70"/>
    <mergeCell ref="G70:H70"/>
    <mergeCell ref="A71:J71"/>
    <mergeCell ref="E72:F72"/>
    <mergeCell ref="G72:H72"/>
    <mergeCell ref="I72:J72"/>
    <mergeCell ref="E73:F73"/>
    <mergeCell ref="G73:H73"/>
    <mergeCell ref="E74:F74"/>
    <mergeCell ref="G74:H74"/>
    <mergeCell ref="E75:F75"/>
    <mergeCell ref="G75:H75"/>
    <mergeCell ref="A77:J77"/>
    <mergeCell ref="K77:L77"/>
  </mergeCells>
  <printOptions/>
  <pageMargins left="0.66" right="0.22999999999999998" top="0.39" bottom="0.54" header="0.25" footer="0.33"/>
  <pageSetup horizontalDpi="1200" verticalDpi="1200" orientation="portrait" paperSize="9" scale="75" r:id="rId2"/>
  <ignoredErrors>
    <ignoredError sqref="E69 E54 G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4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1.625" style="0" customWidth="1"/>
    <col min="2" max="2" width="4.75390625" style="0" customWidth="1"/>
    <col min="3" max="3" width="22.375" style="0" customWidth="1"/>
    <col min="4" max="10" width="4.125" style="0" customWidth="1"/>
    <col min="11" max="11" width="4.875" style="0" customWidth="1"/>
  </cols>
  <sheetData>
    <row r="1" ht="6.75" customHeight="1"/>
    <row r="2" ht="6.75" customHeight="1"/>
    <row r="3" ht="6.75" customHeight="1"/>
    <row r="4" spans="2:11" ht="14.25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2:11" ht="24" customHeight="1" thickBot="1">
      <c r="B5" s="72" t="s">
        <v>33</v>
      </c>
      <c r="C5" s="73"/>
      <c r="D5" s="73"/>
      <c r="E5" s="73"/>
      <c r="F5" s="73"/>
      <c r="G5" s="73"/>
      <c r="H5" s="73"/>
      <c r="I5" s="73"/>
      <c r="J5" s="73"/>
      <c r="K5" s="74"/>
    </row>
    <row r="6" spans="2:11" s="32" customFormat="1" ht="24" customHeight="1" thickBot="1">
      <c r="B6" s="28" t="s">
        <v>1</v>
      </c>
      <c r="C6" s="29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31" t="s">
        <v>10</v>
      </c>
    </row>
    <row r="7" spans="2:11" ht="24" customHeight="1">
      <c r="B7" s="79">
        <v>1</v>
      </c>
      <c r="C7" s="80" t="s">
        <v>38</v>
      </c>
      <c r="D7" s="81">
        <v>5</v>
      </c>
      <c r="E7" s="81">
        <v>3</v>
      </c>
      <c r="F7" s="81">
        <v>2</v>
      </c>
      <c r="G7" s="81">
        <v>0</v>
      </c>
      <c r="H7" s="81">
        <v>10</v>
      </c>
      <c r="I7" s="81">
        <v>4</v>
      </c>
      <c r="J7" s="81">
        <v>11</v>
      </c>
      <c r="K7" s="82">
        <v>6</v>
      </c>
    </row>
    <row r="8" spans="2:11" ht="24" customHeight="1">
      <c r="B8" s="83">
        <v>2</v>
      </c>
      <c r="C8" s="37" t="s">
        <v>39</v>
      </c>
      <c r="D8" s="20">
        <v>5</v>
      </c>
      <c r="E8" s="20">
        <v>2</v>
      </c>
      <c r="F8" s="20">
        <v>3</v>
      </c>
      <c r="G8" s="20">
        <v>0</v>
      </c>
      <c r="H8" s="20">
        <v>9</v>
      </c>
      <c r="I8" s="20">
        <v>2</v>
      </c>
      <c r="J8" s="20">
        <v>9</v>
      </c>
      <c r="K8" s="84">
        <v>7</v>
      </c>
    </row>
    <row r="9" spans="2:11" ht="24" customHeight="1">
      <c r="B9" s="83">
        <v>3</v>
      </c>
      <c r="C9" s="37" t="s">
        <v>37</v>
      </c>
      <c r="D9" s="20">
        <v>5</v>
      </c>
      <c r="E9" s="20">
        <v>2</v>
      </c>
      <c r="F9" s="20">
        <v>2</v>
      </c>
      <c r="G9" s="20">
        <v>1</v>
      </c>
      <c r="H9" s="20">
        <v>7</v>
      </c>
      <c r="I9" s="20">
        <v>7</v>
      </c>
      <c r="J9" s="20">
        <v>8</v>
      </c>
      <c r="K9" s="84">
        <v>0</v>
      </c>
    </row>
    <row r="10" spans="2:11" ht="24" customHeight="1">
      <c r="B10" s="83">
        <v>4</v>
      </c>
      <c r="C10" s="37" t="s">
        <v>35</v>
      </c>
      <c r="D10" s="20">
        <v>5</v>
      </c>
      <c r="E10" s="20">
        <v>1</v>
      </c>
      <c r="F10" s="20">
        <v>3</v>
      </c>
      <c r="G10" s="20">
        <v>1</v>
      </c>
      <c r="H10" s="20">
        <v>5</v>
      </c>
      <c r="I10" s="20">
        <v>5</v>
      </c>
      <c r="J10" s="20">
        <v>6</v>
      </c>
      <c r="K10" s="84">
        <v>0</v>
      </c>
    </row>
    <row r="11" spans="2:11" ht="24" customHeight="1">
      <c r="B11" s="83">
        <v>5</v>
      </c>
      <c r="C11" s="37" t="s">
        <v>34</v>
      </c>
      <c r="D11" s="20">
        <v>5</v>
      </c>
      <c r="E11" s="20">
        <v>1</v>
      </c>
      <c r="F11" s="20">
        <v>0</v>
      </c>
      <c r="G11" s="20">
        <v>4</v>
      </c>
      <c r="H11" s="20">
        <v>5</v>
      </c>
      <c r="I11" s="20">
        <v>12</v>
      </c>
      <c r="J11" s="20">
        <v>3</v>
      </c>
      <c r="K11" s="84">
        <v>-7</v>
      </c>
    </row>
    <row r="12" spans="2:11" ht="24" customHeight="1">
      <c r="B12" s="83">
        <v>6</v>
      </c>
      <c r="C12" s="37" t="s">
        <v>36</v>
      </c>
      <c r="D12" s="20">
        <v>5</v>
      </c>
      <c r="E12" s="20">
        <v>0</v>
      </c>
      <c r="F12" s="20">
        <v>2</v>
      </c>
      <c r="G12" s="20">
        <v>3</v>
      </c>
      <c r="H12" s="20">
        <v>6</v>
      </c>
      <c r="I12" s="20">
        <v>12</v>
      </c>
      <c r="J12" s="20">
        <v>2</v>
      </c>
      <c r="K12" s="84">
        <v>-6</v>
      </c>
    </row>
    <row r="13" spans="2:11" ht="24" customHeight="1">
      <c r="B13" s="36"/>
      <c r="C13" s="35"/>
      <c r="D13" s="33">
        <f aca="true" t="shared" si="0" ref="D13:K13">SUM(D7:D12)</f>
        <v>30</v>
      </c>
      <c r="E13" s="33">
        <f t="shared" si="0"/>
        <v>9</v>
      </c>
      <c r="F13" s="33">
        <f t="shared" si="0"/>
        <v>12</v>
      </c>
      <c r="G13" s="33">
        <f t="shared" si="0"/>
        <v>9</v>
      </c>
      <c r="H13" s="33">
        <f t="shared" si="0"/>
        <v>42</v>
      </c>
      <c r="I13" s="33">
        <f t="shared" si="0"/>
        <v>42</v>
      </c>
      <c r="J13" s="33">
        <f t="shared" si="0"/>
        <v>39</v>
      </c>
      <c r="K13" s="34">
        <f t="shared" si="0"/>
        <v>0</v>
      </c>
    </row>
    <row r="14" spans="2:11" ht="22.5" customHeight="1" thickBot="1">
      <c r="B14" s="75"/>
      <c r="C14" s="76"/>
      <c r="D14" s="77"/>
      <c r="E14" s="77"/>
      <c r="F14" s="77"/>
      <c r="G14" s="77"/>
      <c r="H14" s="77"/>
      <c r="I14" s="77"/>
      <c r="J14" s="77"/>
      <c r="K14" s="78"/>
    </row>
  </sheetData>
  <sheetProtection/>
  <mergeCells count="2">
    <mergeCell ref="B5:K5"/>
    <mergeCell ref="B14:K14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2024-04-29T05:56:40Z</cp:lastPrinted>
  <dcterms:created xsi:type="dcterms:W3CDTF">2013-07-12T11:39:16Z</dcterms:created>
  <dcterms:modified xsi:type="dcterms:W3CDTF">2024-05-06T06:23:36Z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